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premierfruits-my.sharepoint.com/personal/lisa_beaton_premierfresh_com_au/Documents/Nav Rides/"/>
    </mc:Choice>
  </mc:AlternateContent>
  <xr:revisionPtr revIDLastSave="353" documentId="8_{0A4CA3C2-906F-40B4-AF76-711F0C2E6EB3}" xr6:coauthVersionLast="47" xr6:coauthVersionMax="47" xr10:uidLastSave="{9DE7D793-D2E7-41FC-BEF8-A778EF41F29E}"/>
  <bookViews>
    <workbookView xWindow="-120" yWindow="-120" windowWidth="29040" windowHeight="15720" tabRatio="921" xr2:uid="{5E5F5EF3-9768-46AC-92D6-56865BEAAFCE}"/>
  </bookViews>
  <sheets>
    <sheet name="Instructions" sheetId="4" r:id="rId1"/>
    <sheet name="Nav Ride Draw Saturday" sheetId="1" r:id="rId2"/>
    <sheet name="Questions Saturday" sheetId="6" r:id="rId3"/>
    <sheet name="Nav Ride Score Saturday" sheetId="3" r:id="rId4"/>
    <sheet name="Nav Ride Draw Sunday" sheetId="11" r:id="rId5"/>
    <sheet name="Questions Sunday" sheetId="12" r:id="rId6"/>
    <sheet name="Nav Ride Score Sunday" sheetId="13" r:id="rId7"/>
    <sheet name="Riders Jackpot " sheetId="9" r:id="rId8"/>
  </sheets>
  <definedNames>
    <definedName name="_xlnm._FilterDatabase" localSheetId="3" hidden="1">'Nav Ride Score Saturday'!$A$9:$AC$39</definedName>
    <definedName name="_xlnm._FilterDatabase" localSheetId="6" hidden="1">'Nav Ride Score Sunday'!$A$9:$AC$39</definedName>
    <definedName name="_xlnm._FilterDatabase" localSheetId="2" hidden="1">'Questions Saturday'!$B$5:$BM$5</definedName>
    <definedName name="_xlnm._FilterDatabase" localSheetId="7" hidden="1">'Riders Jackpot '!$B$6:$N$33</definedName>
    <definedName name="_xlnm.Print_Area" localSheetId="0">Instructions!$B$2:$L$50</definedName>
    <definedName name="_xlnm.Print_Area" localSheetId="1">'Nav Ride Draw Saturday'!$B$2:$I$36</definedName>
    <definedName name="_xlnm.Print_Area" localSheetId="4">'Nav Ride Draw Sunday'!$B$1:$I$37</definedName>
    <definedName name="_xlnm.Print_Area" localSheetId="3">'Nav Ride Score Saturday'!$B$1:$AC$40</definedName>
    <definedName name="_xlnm.Print_Area" localSheetId="6">'Nav Ride Score Sunday'!$B$1:$AB$39</definedName>
    <definedName name="_xlnm.Print_Area" localSheetId="2">'Questions Saturday'!$B$2:$BM$36</definedName>
    <definedName name="_xlnm.Print_Area" localSheetId="5">'Questions Sunday'!$B$2:$BM$36</definedName>
    <definedName name="_xlnm.Print_Area" localSheetId="7">'Riders Jackpot '!$B$4:$H$40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3" l="1"/>
  <c r="O39" i="13"/>
  <c r="O38" i="13"/>
  <c r="O37" i="13"/>
  <c r="O36" i="13"/>
  <c r="O35" i="13"/>
  <c r="O34" i="13"/>
  <c r="O33" i="13"/>
  <c r="O32" i="13"/>
  <c r="O31" i="13"/>
  <c r="O30" i="13"/>
  <c r="O29" i="13"/>
  <c r="O28" i="13"/>
  <c r="O27" i="13"/>
  <c r="O26" i="13"/>
  <c r="O25" i="13"/>
  <c r="O24" i="13"/>
  <c r="O23" i="13"/>
  <c r="O22" i="13"/>
  <c r="O21" i="13"/>
  <c r="O20" i="13"/>
  <c r="O19" i="13"/>
  <c r="O18" i="13"/>
  <c r="O17" i="13"/>
  <c r="O13" i="13"/>
  <c r="O39" i="3"/>
  <c r="O38" i="3"/>
  <c r="O37" i="3"/>
  <c r="O36" i="3"/>
  <c r="O35" i="3"/>
  <c r="O34" i="3"/>
  <c r="O33" i="3"/>
  <c r="O32" i="3"/>
  <c r="O31" i="3"/>
  <c r="O30" i="3"/>
  <c r="O29" i="3"/>
  <c r="O28" i="3"/>
  <c r="O27" i="3"/>
  <c r="O26" i="3"/>
  <c r="O25" i="3"/>
  <c r="O22" i="3"/>
  <c r="E7" i="9" l="1"/>
  <c r="F7" i="9"/>
  <c r="G7" i="9"/>
  <c r="D4" i="9"/>
  <c r="B4" i="9"/>
  <c r="I2" i="12"/>
  <c r="F2" i="12"/>
  <c r="G11" i="9"/>
  <c r="G12" i="9"/>
  <c r="G13" i="9"/>
  <c r="G14" i="9"/>
  <c r="G18" i="9"/>
  <c r="G19" i="9"/>
  <c r="G20" i="9"/>
  <c r="G21" i="9"/>
  <c r="G22" i="9"/>
  <c r="G23" i="9"/>
  <c r="G25" i="9"/>
  <c r="G27" i="9"/>
  <c r="G28" i="9"/>
  <c r="G29" i="9"/>
  <c r="G34" i="9"/>
  <c r="G35" i="9"/>
  <c r="G36" i="9"/>
  <c r="G37" i="9"/>
  <c r="G38" i="9"/>
  <c r="G39" i="9"/>
  <c r="H39" i="9"/>
  <c r="H38" i="9"/>
  <c r="H37" i="9"/>
  <c r="H36" i="9"/>
  <c r="H35" i="9"/>
  <c r="H34" i="9"/>
  <c r="H29" i="9"/>
  <c r="H28" i="9"/>
  <c r="H27" i="9"/>
  <c r="H25" i="9"/>
  <c r="H23" i="9"/>
  <c r="H22" i="9"/>
  <c r="H21" i="9"/>
  <c r="H20" i="9"/>
  <c r="H19" i="9"/>
  <c r="H18" i="9"/>
  <c r="H14" i="9"/>
  <c r="H13" i="9"/>
  <c r="H12" i="9"/>
  <c r="H11" i="9"/>
  <c r="F39" i="9"/>
  <c r="E39" i="9"/>
  <c r="F38" i="9"/>
  <c r="E38" i="9"/>
  <c r="F37" i="9"/>
  <c r="E37" i="9"/>
  <c r="F36" i="9"/>
  <c r="E36" i="9"/>
  <c r="F35" i="9"/>
  <c r="E35" i="9"/>
  <c r="F34" i="9"/>
  <c r="E34" i="9"/>
  <c r="B2" i="12"/>
  <c r="F2" i="11"/>
  <c r="E2" i="11"/>
  <c r="B2" i="11"/>
  <c r="H24" i="13" l="1"/>
  <c r="I24" i="13" s="1"/>
  <c r="E24" i="13"/>
  <c r="F24" i="13" s="1"/>
  <c r="F29" i="9"/>
  <c r="E29" i="9"/>
  <c r="F28" i="9"/>
  <c r="E28" i="9"/>
  <c r="F27" i="9"/>
  <c r="E27" i="9"/>
  <c r="F25" i="9"/>
  <c r="E25" i="9"/>
  <c r="F23" i="9"/>
  <c r="E23" i="9"/>
  <c r="F22" i="9"/>
  <c r="E22" i="9"/>
  <c r="F21" i="9"/>
  <c r="E21" i="9"/>
  <c r="F20" i="9"/>
  <c r="E20" i="9"/>
  <c r="F19" i="9"/>
  <c r="E19" i="9"/>
  <c r="F18" i="9"/>
  <c r="E18" i="9"/>
  <c r="F14" i="9"/>
  <c r="E14" i="9"/>
  <c r="F13" i="9"/>
  <c r="E13" i="9"/>
  <c r="F12" i="9"/>
  <c r="E12" i="9"/>
  <c r="F11" i="9"/>
  <c r="E11" i="9"/>
  <c r="M5" i="9"/>
  <c r="L5" i="9"/>
  <c r="Q39" i="3"/>
  <c r="N39" i="3"/>
  <c r="H39" i="3"/>
  <c r="I39" i="3" s="1"/>
  <c r="G39" i="3"/>
  <c r="E39" i="3"/>
  <c r="F39" i="3" s="1"/>
  <c r="D39" i="3"/>
  <c r="B39" i="3"/>
  <c r="Q38" i="3"/>
  <c r="N38" i="3"/>
  <c r="J38" i="3"/>
  <c r="H38" i="3"/>
  <c r="I38" i="3" s="1"/>
  <c r="G38" i="3"/>
  <c r="E38" i="3"/>
  <c r="F38" i="3" s="1"/>
  <c r="D38" i="3"/>
  <c r="B38" i="3"/>
  <c r="Q37" i="3"/>
  <c r="N37" i="3"/>
  <c r="H37" i="3"/>
  <c r="I37" i="3" s="1"/>
  <c r="G37" i="3"/>
  <c r="E37" i="3"/>
  <c r="F37" i="3" s="1"/>
  <c r="D37" i="3"/>
  <c r="B37" i="3"/>
  <c r="Q36" i="3"/>
  <c r="N36" i="3"/>
  <c r="H36" i="3"/>
  <c r="I36" i="3" s="1"/>
  <c r="G36" i="3"/>
  <c r="E36" i="3"/>
  <c r="F36" i="3" s="1"/>
  <c r="D36" i="3"/>
  <c r="B36" i="3"/>
  <c r="Q35" i="3"/>
  <c r="N35" i="3"/>
  <c r="J35" i="3"/>
  <c r="H35" i="3"/>
  <c r="I35" i="3" s="1"/>
  <c r="G35" i="3"/>
  <c r="E35" i="3"/>
  <c r="F35" i="3" s="1"/>
  <c r="D35" i="3"/>
  <c r="B35" i="3"/>
  <c r="Q34" i="3"/>
  <c r="N34" i="3"/>
  <c r="H34" i="3"/>
  <c r="I34" i="3" s="1"/>
  <c r="G34" i="3"/>
  <c r="E34" i="3"/>
  <c r="F34" i="3" s="1"/>
  <c r="D34" i="3"/>
  <c r="B34" i="3"/>
  <c r="Q33" i="3"/>
  <c r="N33" i="3"/>
  <c r="H33" i="3"/>
  <c r="I33" i="3" s="1"/>
  <c r="G33" i="3"/>
  <c r="E33" i="3"/>
  <c r="F33" i="3" s="1"/>
  <c r="D33" i="3"/>
  <c r="B33" i="3"/>
  <c r="Q32" i="3"/>
  <c r="N32" i="3"/>
  <c r="H32" i="3"/>
  <c r="I32" i="3" s="1"/>
  <c r="G32" i="3"/>
  <c r="E32" i="3"/>
  <c r="F32" i="3" s="1"/>
  <c r="D32" i="3"/>
  <c r="B32" i="3"/>
  <c r="Q31" i="3"/>
  <c r="N31" i="3"/>
  <c r="H31" i="3"/>
  <c r="I31" i="3" s="1"/>
  <c r="G31" i="3"/>
  <c r="E31" i="3"/>
  <c r="F31" i="3" s="1"/>
  <c r="D31" i="3"/>
  <c r="B31" i="3"/>
  <c r="Q30" i="3"/>
  <c r="G30" i="3"/>
  <c r="D30" i="3"/>
  <c r="B30" i="3"/>
  <c r="Q29" i="3"/>
  <c r="J29" i="3"/>
  <c r="G29" i="3"/>
  <c r="D29" i="3"/>
  <c r="B29" i="3"/>
  <c r="Q28" i="3"/>
  <c r="N28" i="3"/>
  <c r="G28" i="3"/>
  <c r="D28" i="3"/>
  <c r="B28" i="3"/>
  <c r="Q27" i="3"/>
  <c r="G27" i="3"/>
  <c r="D27" i="3"/>
  <c r="B27" i="3"/>
  <c r="Q26" i="3"/>
  <c r="J26" i="3"/>
  <c r="G26" i="3"/>
  <c r="D26" i="3"/>
  <c r="B26" i="3"/>
  <c r="Q25" i="3"/>
  <c r="G25" i="3"/>
  <c r="D25" i="3"/>
  <c r="B25" i="3"/>
  <c r="Q24" i="3"/>
  <c r="G24" i="3"/>
  <c r="D24" i="3"/>
  <c r="B24" i="3"/>
  <c r="Q23" i="3"/>
  <c r="G23" i="3"/>
  <c r="D23" i="3"/>
  <c r="B23" i="3"/>
  <c r="Q22" i="3"/>
  <c r="J22" i="3"/>
  <c r="G22" i="3"/>
  <c r="D22" i="3"/>
  <c r="B22" i="3"/>
  <c r="Q21" i="3"/>
  <c r="G21" i="3"/>
  <c r="D21" i="3"/>
  <c r="B21" i="3"/>
  <c r="Q20" i="3"/>
  <c r="J20" i="3"/>
  <c r="G20" i="3"/>
  <c r="D20" i="3"/>
  <c r="B20" i="3"/>
  <c r="Q19" i="3"/>
  <c r="G19" i="3"/>
  <c r="D19" i="3"/>
  <c r="B19" i="3"/>
  <c r="Q18" i="3"/>
  <c r="G18" i="3"/>
  <c r="D18" i="3"/>
  <c r="B18" i="3"/>
  <c r="Q17" i="3"/>
  <c r="G17" i="3"/>
  <c r="D17" i="3"/>
  <c r="B17" i="3"/>
  <c r="Q16" i="3"/>
  <c r="G16" i="3"/>
  <c r="D16" i="3"/>
  <c r="B16" i="3"/>
  <c r="Q15" i="3"/>
  <c r="G15" i="3"/>
  <c r="D15" i="3"/>
  <c r="B15" i="3"/>
  <c r="Q14" i="3"/>
  <c r="G14" i="3"/>
  <c r="D14" i="3"/>
  <c r="B14" i="3"/>
  <c r="Q13" i="3"/>
  <c r="G13" i="3"/>
  <c r="D13" i="3"/>
  <c r="B13" i="3"/>
  <c r="Q12" i="3"/>
  <c r="G12" i="3"/>
  <c r="D12" i="3"/>
  <c r="B12" i="3"/>
  <c r="Q11" i="3"/>
  <c r="G11" i="3"/>
  <c r="D11" i="3"/>
  <c r="B11" i="3"/>
  <c r="Q10" i="3"/>
  <c r="N10" i="3"/>
  <c r="G10" i="3"/>
  <c r="D10" i="3"/>
  <c r="C10" i="3"/>
  <c r="B10" i="3"/>
  <c r="N7" i="3"/>
  <c r="Q39" i="13"/>
  <c r="N39" i="13"/>
  <c r="H39" i="13"/>
  <c r="I39" i="13" s="1"/>
  <c r="G39" i="13"/>
  <c r="E39" i="13"/>
  <c r="F39" i="13" s="1"/>
  <c r="D39" i="13"/>
  <c r="B39" i="13"/>
  <c r="Q38" i="13"/>
  <c r="N38" i="13"/>
  <c r="H38" i="13"/>
  <c r="I38" i="13" s="1"/>
  <c r="G38" i="13"/>
  <c r="E38" i="13"/>
  <c r="F38" i="13" s="1"/>
  <c r="D38" i="13"/>
  <c r="B38" i="13"/>
  <c r="Q37" i="13"/>
  <c r="N37" i="13"/>
  <c r="J37" i="13"/>
  <c r="H37" i="13"/>
  <c r="I37" i="13" s="1"/>
  <c r="G37" i="13"/>
  <c r="E37" i="13"/>
  <c r="F37" i="13" s="1"/>
  <c r="D37" i="13"/>
  <c r="B37" i="13"/>
  <c r="Q36" i="13"/>
  <c r="N36" i="13"/>
  <c r="H36" i="13"/>
  <c r="I36" i="13" s="1"/>
  <c r="G36" i="13"/>
  <c r="E36" i="13"/>
  <c r="F36" i="13" s="1"/>
  <c r="D36" i="13"/>
  <c r="B36" i="13"/>
  <c r="Q35" i="13"/>
  <c r="N35" i="13"/>
  <c r="H35" i="13"/>
  <c r="I35" i="13" s="1"/>
  <c r="G35" i="13"/>
  <c r="E35" i="13"/>
  <c r="F35" i="13" s="1"/>
  <c r="D35" i="13"/>
  <c r="B35" i="13"/>
  <c r="Q34" i="13"/>
  <c r="N34" i="13"/>
  <c r="H34" i="13"/>
  <c r="I34" i="13" s="1"/>
  <c r="G34" i="13"/>
  <c r="E34" i="13"/>
  <c r="F34" i="13" s="1"/>
  <c r="D34" i="13"/>
  <c r="B34" i="13"/>
  <c r="Q33" i="13"/>
  <c r="N33" i="13"/>
  <c r="H33" i="13"/>
  <c r="I33" i="13" s="1"/>
  <c r="G33" i="13"/>
  <c r="E33" i="13"/>
  <c r="F33" i="13" s="1"/>
  <c r="D33" i="13"/>
  <c r="B33" i="13"/>
  <c r="Q32" i="13"/>
  <c r="N32" i="13"/>
  <c r="J32" i="13"/>
  <c r="H32" i="13"/>
  <c r="I32" i="13" s="1"/>
  <c r="G32" i="13"/>
  <c r="E32" i="13"/>
  <c r="F32" i="13" s="1"/>
  <c r="D32" i="13"/>
  <c r="B32" i="13"/>
  <c r="Q31" i="13"/>
  <c r="N31" i="13"/>
  <c r="H31" i="13"/>
  <c r="I31" i="13" s="1"/>
  <c r="G31" i="13"/>
  <c r="E31" i="13"/>
  <c r="F31" i="13" s="1"/>
  <c r="D31" i="13"/>
  <c r="B31" i="13"/>
  <c r="Q30" i="13"/>
  <c r="N30" i="13"/>
  <c r="H30" i="13"/>
  <c r="I30" i="13" s="1"/>
  <c r="G30" i="13"/>
  <c r="E30" i="13"/>
  <c r="F30" i="13" s="1"/>
  <c r="D30" i="13"/>
  <c r="B30" i="13"/>
  <c r="Q29" i="13"/>
  <c r="G29" i="13"/>
  <c r="D29" i="13"/>
  <c r="B29" i="13"/>
  <c r="Q28" i="13"/>
  <c r="G28" i="13"/>
  <c r="D28" i="13"/>
  <c r="B28" i="13"/>
  <c r="Q27" i="13"/>
  <c r="G27" i="13"/>
  <c r="D27" i="13"/>
  <c r="B27" i="13"/>
  <c r="Q26" i="13"/>
  <c r="H26" i="13"/>
  <c r="I26" i="13" s="1"/>
  <c r="G26" i="13"/>
  <c r="D26" i="13"/>
  <c r="B26" i="13"/>
  <c r="Q25" i="13"/>
  <c r="N25" i="13"/>
  <c r="H25" i="13"/>
  <c r="I25" i="13" s="1"/>
  <c r="G25" i="13"/>
  <c r="E25" i="13"/>
  <c r="F25" i="13" s="1"/>
  <c r="D25" i="13"/>
  <c r="B25" i="13"/>
  <c r="Q24" i="13"/>
  <c r="G24" i="13"/>
  <c r="D24" i="13"/>
  <c r="B24" i="13"/>
  <c r="Q23" i="13"/>
  <c r="G23" i="13"/>
  <c r="D23" i="13"/>
  <c r="B23" i="13"/>
  <c r="Q22" i="13"/>
  <c r="N22" i="13"/>
  <c r="J22" i="13"/>
  <c r="H22" i="13"/>
  <c r="I22" i="13" s="1"/>
  <c r="G22" i="13"/>
  <c r="E22" i="13"/>
  <c r="F22" i="13" s="1"/>
  <c r="D22" i="13"/>
  <c r="B22" i="13"/>
  <c r="Q21" i="13"/>
  <c r="N21" i="13"/>
  <c r="H21" i="13"/>
  <c r="I21" i="13" s="1"/>
  <c r="G21" i="13"/>
  <c r="E21" i="13"/>
  <c r="F21" i="13" s="1"/>
  <c r="D21" i="13"/>
  <c r="B21" i="13"/>
  <c r="Q20" i="13"/>
  <c r="G20" i="13"/>
  <c r="D20" i="13"/>
  <c r="B20" i="13"/>
  <c r="Q19" i="13"/>
  <c r="G19" i="13"/>
  <c r="D19" i="13"/>
  <c r="B19" i="13"/>
  <c r="Q18" i="13"/>
  <c r="G18" i="13"/>
  <c r="D18" i="13"/>
  <c r="B18" i="13"/>
  <c r="Q17" i="13"/>
  <c r="G17" i="13"/>
  <c r="D17" i="13"/>
  <c r="B17" i="13"/>
  <c r="Q16" i="13"/>
  <c r="G16" i="13"/>
  <c r="D16" i="13"/>
  <c r="B16" i="13"/>
  <c r="Q15" i="13"/>
  <c r="G15" i="13"/>
  <c r="D15" i="13"/>
  <c r="B15" i="13"/>
  <c r="Q14" i="13"/>
  <c r="G14" i="13"/>
  <c r="D14" i="13"/>
  <c r="B14" i="13"/>
  <c r="Q13" i="13"/>
  <c r="G13" i="13"/>
  <c r="D13" i="13"/>
  <c r="B13" i="13"/>
  <c r="Q12" i="13"/>
  <c r="G12" i="13"/>
  <c r="D12" i="13"/>
  <c r="B12" i="13"/>
  <c r="Q11" i="13"/>
  <c r="G11" i="13"/>
  <c r="D11" i="13"/>
  <c r="B11" i="13"/>
  <c r="Q10" i="13"/>
  <c r="N10" i="13"/>
  <c r="G10" i="13"/>
  <c r="D10" i="13"/>
  <c r="C10" i="13"/>
  <c r="B10" i="13"/>
  <c r="N7" i="13"/>
  <c r="N4" i="13" s="1"/>
  <c r="O11" i="13" s="1"/>
  <c r="J2" i="13"/>
  <c r="B2" i="13"/>
  <c r="E35" i="6"/>
  <c r="J39" i="3" s="1"/>
  <c r="D35" i="6"/>
  <c r="C35" i="6"/>
  <c r="B35" i="6"/>
  <c r="E34" i="6"/>
  <c r="D34" i="6"/>
  <c r="C34" i="6"/>
  <c r="B34" i="6"/>
  <c r="E33" i="6"/>
  <c r="J37" i="3" s="1"/>
  <c r="D33" i="6"/>
  <c r="C33" i="6"/>
  <c r="B33" i="6"/>
  <c r="E32" i="6"/>
  <c r="J36" i="3" s="1"/>
  <c r="D32" i="6"/>
  <c r="C32" i="6"/>
  <c r="B32" i="6"/>
  <c r="E31" i="6"/>
  <c r="D31" i="6"/>
  <c r="C31" i="6"/>
  <c r="B31" i="6"/>
  <c r="E30" i="6"/>
  <c r="J34" i="3" s="1"/>
  <c r="D30" i="6"/>
  <c r="C30" i="6"/>
  <c r="B30" i="6"/>
  <c r="E29" i="6"/>
  <c r="J33" i="3" s="1"/>
  <c r="D29" i="6"/>
  <c r="C29" i="6"/>
  <c r="B29" i="6"/>
  <c r="E28" i="6"/>
  <c r="J32" i="3" s="1"/>
  <c r="D28" i="6"/>
  <c r="C28" i="6"/>
  <c r="B28" i="6"/>
  <c r="E27" i="6"/>
  <c r="J31" i="3" s="1"/>
  <c r="D27" i="6"/>
  <c r="C27" i="6"/>
  <c r="B27" i="6"/>
  <c r="E26" i="6"/>
  <c r="J30" i="3" s="1"/>
  <c r="D26" i="6"/>
  <c r="C26" i="6"/>
  <c r="B26" i="6"/>
  <c r="E25" i="6"/>
  <c r="D25" i="6"/>
  <c r="C25" i="6"/>
  <c r="B25" i="6"/>
  <c r="E24" i="6"/>
  <c r="J28" i="3" s="1"/>
  <c r="D24" i="6"/>
  <c r="C24" i="6"/>
  <c r="B24" i="6"/>
  <c r="E23" i="6"/>
  <c r="J27" i="3" s="1"/>
  <c r="D23" i="6"/>
  <c r="C23" i="6"/>
  <c r="B23" i="6"/>
  <c r="E22" i="6"/>
  <c r="D22" i="6"/>
  <c r="C22" i="6"/>
  <c r="B22" i="6"/>
  <c r="E21" i="6"/>
  <c r="J25" i="3" s="1"/>
  <c r="D21" i="6"/>
  <c r="C21" i="6"/>
  <c r="B21" i="6"/>
  <c r="E20" i="6"/>
  <c r="J24" i="3" s="1"/>
  <c r="D20" i="6"/>
  <c r="C20" i="6"/>
  <c r="B20" i="6"/>
  <c r="E19" i="6"/>
  <c r="J23" i="3" s="1"/>
  <c r="D19" i="6"/>
  <c r="C19" i="6"/>
  <c r="B19" i="6"/>
  <c r="E18" i="6"/>
  <c r="D18" i="6"/>
  <c r="C18" i="6"/>
  <c r="B18" i="6"/>
  <c r="E17" i="6"/>
  <c r="J21" i="3" s="1"/>
  <c r="D17" i="6"/>
  <c r="C17" i="6"/>
  <c r="B17" i="6"/>
  <c r="E16" i="6"/>
  <c r="D16" i="6"/>
  <c r="C16" i="6"/>
  <c r="B16" i="6"/>
  <c r="E15" i="6"/>
  <c r="J19" i="3" s="1"/>
  <c r="D15" i="6"/>
  <c r="C15" i="6"/>
  <c r="B15" i="6"/>
  <c r="E14" i="6"/>
  <c r="J18" i="3" s="1"/>
  <c r="D14" i="6"/>
  <c r="C14" i="6"/>
  <c r="B14" i="6"/>
  <c r="E13" i="6"/>
  <c r="J17" i="3" s="1"/>
  <c r="D13" i="6"/>
  <c r="C13" i="6"/>
  <c r="B13" i="6"/>
  <c r="E12" i="6"/>
  <c r="J16" i="3" s="1"/>
  <c r="D12" i="6"/>
  <c r="C12" i="6"/>
  <c r="B12" i="6"/>
  <c r="E11" i="6"/>
  <c r="J15" i="3" s="1"/>
  <c r="D11" i="6"/>
  <c r="C11" i="6"/>
  <c r="B11" i="6"/>
  <c r="E10" i="6"/>
  <c r="J14" i="3" s="1"/>
  <c r="D10" i="6"/>
  <c r="C10" i="6"/>
  <c r="B10" i="6"/>
  <c r="E9" i="6"/>
  <c r="J13" i="3" s="1"/>
  <c r="D9" i="6"/>
  <c r="C9" i="6"/>
  <c r="B9" i="6"/>
  <c r="E8" i="6"/>
  <c r="J12" i="3" s="1"/>
  <c r="D8" i="6"/>
  <c r="C8" i="6"/>
  <c r="B8" i="6"/>
  <c r="E7" i="6"/>
  <c r="J11" i="3" s="1"/>
  <c r="D7" i="6"/>
  <c r="C7" i="6"/>
  <c r="B7" i="6"/>
  <c r="E6" i="6"/>
  <c r="J10" i="3" s="1"/>
  <c r="D6" i="6"/>
  <c r="C6" i="6"/>
  <c r="B6" i="6"/>
  <c r="BM5" i="6"/>
  <c r="BL5" i="6"/>
  <c r="BK5" i="6"/>
  <c r="BJ5" i="6"/>
  <c r="BI5" i="6"/>
  <c r="BH5" i="6"/>
  <c r="BG5" i="6"/>
  <c r="BF5" i="6"/>
  <c r="BE5" i="6"/>
  <c r="BD5" i="6"/>
  <c r="BC5" i="6"/>
  <c r="BB5" i="6"/>
  <c r="BA5" i="6"/>
  <c r="AZ5" i="6"/>
  <c r="AY5" i="6"/>
  <c r="AX5" i="6"/>
  <c r="AW5" i="6"/>
  <c r="AV5" i="6"/>
  <c r="AU5" i="6"/>
  <c r="AT5" i="6"/>
  <c r="AS5" i="6"/>
  <c r="AR5" i="6"/>
  <c r="AQ5" i="6"/>
  <c r="AP5" i="6"/>
  <c r="AO5" i="6"/>
  <c r="AN5" i="6"/>
  <c r="AM5" i="6"/>
  <c r="AL5" i="6"/>
  <c r="AK5" i="6"/>
  <c r="AJ5" i="6"/>
  <c r="AI5" i="6"/>
  <c r="AH5" i="6"/>
  <c r="AG5" i="6"/>
  <c r="AF5" i="6"/>
  <c r="AE5" i="6"/>
  <c r="AD5" i="6"/>
  <c r="AC5" i="6"/>
  <c r="AB5" i="6"/>
  <c r="AA5" i="6"/>
  <c r="Z5" i="6"/>
  <c r="Y5" i="6"/>
  <c r="X5" i="6"/>
  <c r="W5" i="6"/>
  <c r="V5" i="6"/>
  <c r="U5" i="6"/>
  <c r="T5" i="6"/>
  <c r="S5" i="6"/>
  <c r="R5" i="6"/>
  <c r="Q5" i="6"/>
  <c r="P5" i="6"/>
  <c r="O5" i="6"/>
  <c r="N5" i="6"/>
  <c r="M5" i="6"/>
  <c r="L5" i="6"/>
  <c r="K5" i="6"/>
  <c r="J5" i="6"/>
  <c r="I5" i="6"/>
  <c r="H5" i="6"/>
  <c r="G5" i="6"/>
  <c r="I2" i="6"/>
  <c r="F2" i="6"/>
  <c r="B2" i="6"/>
  <c r="H13" i="3"/>
  <c r="I13" i="3" s="1"/>
  <c r="C8" i="1"/>
  <c r="N11" i="3" s="1"/>
  <c r="F2" i="1"/>
  <c r="J2" i="3" s="1"/>
  <c r="E2" i="1"/>
  <c r="F2" i="3" s="1"/>
  <c r="B2" i="1"/>
  <c r="B2" i="3" s="1"/>
  <c r="E35" i="12"/>
  <c r="J39" i="13" s="1"/>
  <c r="D35" i="12"/>
  <c r="C35" i="12"/>
  <c r="B35" i="12"/>
  <c r="E34" i="12"/>
  <c r="J38" i="13" s="1"/>
  <c r="D34" i="12"/>
  <c r="C34" i="12"/>
  <c r="B34" i="12"/>
  <c r="E33" i="12"/>
  <c r="D33" i="12"/>
  <c r="C33" i="12"/>
  <c r="B33" i="12"/>
  <c r="E32" i="12"/>
  <c r="J36" i="13" s="1"/>
  <c r="D32" i="12"/>
  <c r="C32" i="12"/>
  <c r="B32" i="12"/>
  <c r="E31" i="12"/>
  <c r="J35" i="13" s="1"/>
  <c r="D31" i="12"/>
  <c r="C31" i="12"/>
  <c r="B31" i="12"/>
  <c r="E30" i="12"/>
  <c r="J34" i="13" s="1"/>
  <c r="D30" i="12"/>
  <c r="C30" i="12"/>
  <c r="B30" i="12"/>
  <c r="E29" i="12"/>
  <c r="J33" i="13" s="1"/>
  <c r="D29" i="12"/>
  <c r="C29" i="12"/>
  <c r="B29" i="12"/>
  <c r="E28" i="12"/>
  <c r="D28" i="12"/>
  <c r="C28" i="12"/>
  <c r="B28" i="12"/>
  <c r="E27" i="12"/>
  <c r="J31" i="13" s="1"/>
  <c r="D27" i="12"/>
  <c r="C27" i="12"/>
  <c r="B27" i="12"/>
  <c r="E26" i="12"/>
  <c r="J30" i="13" s="1"/>
  <c r="D26" i="12"/>
  <c r="C26" i="12"/>
  <c r="B26" i="12"/>
  <c r="E25" i="12"/>
  <c r="J29" i="13" s="1"/>
  <c r="D25" i="12"/>
  <c r="C25" i="12"/>
  <c r="B25" i="12"/>
  <c r="E24" i="12"/>
  <c r="J28" i="13" s="1"/>
  <c r="D24" i="12"/>
  <c r="C24" i="12"/>
  <c r="B24" i="12"/>
  <c r="E23" i="12"/>
  <c r="J27" i="13" s="1"/>
  <c r="D23" i="12"/>
  <c r="C23" i="12"/>
  <c r="B23" i="12"/>
  <c r="E22" i="12"/>
  <c r="J26" i="13" s="1"/>
  <c r="D22" i="12"/>
  <c r="C22" i="12"/>
  <c r="B22" i="12"/>
  <c r="E21" i="12"/>
  <c r="J25" i="13" s="1"/>
  <c r="D21" i="12"/>
  <c r="C21" i="12"/>
  <c r="B21" i="12"/>
  <c r="E20" i="12"/>
  <c r="J24" i="13" s="1"/>
  <c r="D20" i="12"/>
  <c r="C20" i="12"/>
  <c r="B20" i="12"/>
  <c r="E19" i="12"/>
  <c r="J23" i="13" s="1"/>
  <c r="D19" i="12"/>
  <c r="C19" i="12"/>
  <c r="B19" i="12"/>
  <c r="E18" i="12"/>
  <c r="D18" i="12"/>
  <c r="C18" i="12"/>
  <c r="B18" i="12"/>
  <c r="E17" i="12"/>
  <c r="J21" i="13" s="1"/>
  <c r="D17" i="12"/>
  <c r="C17" i="12"/>
  <c r="B17" i="12"/>
  <c r="E16" i="12"/>
  <c r="J20" i="13" s="1"/>
  <c r="D16" i="12"/>
  <c r="C16" i="12"/>
  <c r="B16" i="12"/>
  <c r="E15" i="12"/>
  <c r="J19" i="13" s="1"/>
  <c r="D15" i="12"/>
  <c r="C15" i="12"/>
  <c r="B15" i="12"/>
  <c r="E14" i="12"/>
  <c r="J18" i="13" s="1"/>
  <c r="D14" i="12"/>
  <c r="C14" i="12"/>
  <c r="B14" i="12"/>
  <c r="E13" i="12"/>
  <c r="J17" i="13" s="1"/>
  <c r="D13" i="12"/>
  <c r="C13" i="12"/>
  <c r="B13" i="12"/>
  <c r="E12" i="12"/>
  <c r="J16" i="13" s="1"/>
  <c r="D12" i="12"/>
  <c r="C12" i="12"/>
  <c r="B12" i="12"/>
  <c r="E11" i="12"/>
  <c r="J15" i="13" s="1"/>
  <c r="D11" i="12"/>
  <c r="C11" i="12"/>
  <c r="B11" i="12"/>
  <c r="E10" i="12"/>
  <c r="J14" i="13" s="1"/>
  <c r="D10" i="12"/>
  <c r="C10" i="12"/>
  <c r="B10" i="12"/>
  <c r="E9" i="12"/>
  <c r="J13" i="13" s="1"/>
  <c r="D9" i="12"/>
  <c r="C9" i="12"/>
  <c r="B9" i="12"/>
  <c r="E8" i="12"/>
  <c r="J12" i="13" s="1"/>
  <c r="D8" i="12"/>
  <c r="C8" i="12"/>
  <c r="B8" i="12"/>
  <c r="E7" i="12"/>
  <c r="J11" i="13" s="1"/>
  <c r="D7" i="12"/>
  <c r="C7" i="12"/>
  <c r="B7" i="12"/>
  <c r="E6" i="12"/>
  <c r="J10" i="13" s="1"/>
  <c r="D6" i="12"/>
  <c r="C6" i="12"/>
  <c r="B6" i="12"/>
  <c r="BM5" i="12"/>
  <c r="BL5" i="12"/>
  <c r="BK5" i="12"/>
  <c r="BJ5" i="12"/>
  <c r="BI5" i="12"/>
  <c r="BH5" i="12"/>
  <c r="BG5" i="12"/>
  <c r="BF5" i="12"/>
  <c r="BE5" i="12"/>
  <c r="BD5" i="12"/>
  <c r="BC5" i="12"/>
  <c r="BB5" i="12"/>
  <c r="BA5" i="12"/>
  <c r="AZ5" i="12"/>
  <c r="AY5" i="12"/>
  <c r="AX5" i="12"/>
  <c r="AW5" i="12"/>
  <c r="AV5" i="12"/>
  <c r="AU5" i="12"/>
  <c r="AT5" i="12"/>
  <c r="AS5" i="12"/>
  <c r="AR5" i="12"/>
  <c r="AQ5" i="12"/>
  <c r="AP5" i="12"/>
  <c r="AO5" i="12"/>
  <c r="AN5" i="12"/>
  <c r="AM5" i="12"/>
  <c r="AL5" i="12"/>
  <c r="AK5" i="12"/>
  <c r="AJ5" i="12"/>
  <c r="AI5" i="12"/>
  <c r="AH5" i="12"/>
  <c r="AG5" i="12"/>
  <c r="AF5" i="12"/>
  <c r="AE5" i="12"/>
  <c r="AD5" i="12"/>
  <c r="AC5" i="12"/>
  <c r="AB5" i="12"/>
  <c r="AA5" i="12"/>
  <c r="Z5" i="12"/>
  <c r="Y5" i="12"/>
  <c r="X5" i="12"/>
  <c r="W5" i="12"/>
  <c r="V5" i="12"/>
  <c r="U5" i="12"/>
  <c r="T5" i="12"/>
  <c r="S5" i="12"/>
  <c r="R5" i="12"/>
  <c r="Q5" i="12"/>
  <c r="P5" i="12"/>
  <c r="O5" i="12"/>
  <c r="N5" i="12"/>
  <c r="M5" i="12"/>
  <c r="L5" i="12"/>
  <c r="K5" i="12"/>
  <c r="J5" i="12"/>
  <c r="I5" i="12"/>
  <c r="H5" i="12"/>
  <c r="G5" i="12"/>
  <c r="H29" i="13"/>
  <c r="I29" i="13" s="1"/>
  <c r="E29" i="13"/>
  <c r="F29" i="13" s="1"/>
  <c r="H28" i="13"/>
  <c r="I28" i="13" s="1"/>
  <c r="E28" i="13"/>
  <c r="F28" i="13" s="1"/>
  <c r="H27" i="13"/>
  <c r="I27" i="13" s="1"/>
  <c r="E27" i="13"/>
  <c r="F27" i="13" s="1"/>
  <c r="E26" i="13"/>
  <c r="F26" i="13" s="1"/>
  <c r="H23" i="13"/>
  <c r="I23" i="13" s="1"/>
  <c r="E23" i="13"/>
  <c r="F23" i="13" s="1"/>
  <c r="H20" i="13"/>
  <c r="I20" i="13" s="1"/>
  <c r="E20" i="13"/>
  <c r="F20" i="13" s="1"/>
  <c r="H19" i="13"/>
  <c r="I19" i="13" s="1"/>
  <c r="E19" i="13"/>
  <c r="F19" i="13" s="1"/>
  <c r="H18" i="13"/>
  <c r="I18" i="13" s="1"/>
  <c r="E18" i="13"/>
  <c r="F18" i="13" s="1"/>
  <c r="H17" i="13"/>
  <c r="I17" i="13" s="1"/>
  <c r="E17" i="13"/>
  <c r="F17" i="13" s="1"/>
  <c r="H16" i="13"/>
  <c r="I16" i="13" s="1"/>
  <c r="E16" i="13"/>
  <c r="F16" i="13" s="1"/>
  <c r="H15" i="13"/>
  <c r="I15" i="13" s="1"/>
  <c r="E15" i="13"/>
  <c r="F15" i="13" s="1"/>
  <c r="H14" i="13"/>
  <c r="I14" i="13" s="1"/>
  <c r="E14" i="13"/>
  <c r="F14" i="13" s="1"/>
  <c r="H13" i="13"/>
  <c r="I13" i="13" s="1"/>
  <c r="E13" i="13"/>
  <c r="F13" i="13" s="1"/>
  <c r="H12" i="13"/>
  <c r="I12" i="13" s="1"/>
  <c r="E12" i="13"/>
  <c r="F12" i="13" s="1"/>
  <c r="H11" i="13"/>
  <c r="I11" i="13" s="1"/>
  <c r="E11" i="13"/>
  <c r="F11" i="13" s="1"/>
  <c r="C8" i="11"/>
  <c r="C11" i="13" s="1"/>
  <c r="H10" i="13"/>
  <c r="I10" i="13" s="1"/>
  <c r="E10" i="13"/>
  <c r="F10" i="13" s="1"/>
  <c r="F2" i="13"/>
  <c r="O10" i="3" l="1"/>
  <c r="P10" i="3" s="1"/>
  <c r="R10" i="3" s="1"/>
  <c r="S10" i="3" s="1"/>
  <c r="T10" i="3" s="1"/>
  <c r="U10" i="3" s="1"/>
  <c r="N4" i="3"/>
  <c r="O19" i="3" s="1"/>
  <c r="P34" i="3"/>
  <c r="R34" i="3" s="1"/>
  <c r="P38" i="3"/>
  <c r="R38" i="3" s="1"/>
  <c r="S38" i="3" s="1"/>
  <c r="T38" i="3" s="1"/>
  <c r="U38" i="3" s="1"/>
  <c r="P33" i="3"/>
  <c r="R33" i="3" s="1"/>
  <c r="S33" i="3" s="1"/>
  <c r="T33" i="3" s="1"/>
  <c r="U33" i="3" s="1"/>
  <c r="P32" i="3"/>
  <c r="R32" i="3" s="1"/>
  <c r="S32" i="3" s="1"/>
  <c r="T32" i="3" s="1"/>
  <c r="U32" i="3" s="1"/>
  <c r="P31" i="3"/>
  <c r="R31" i="3" s="1"/>
  <c r="S31" i="3" s="1"/>
  <c r="T31" i="3" s="1"/>
  <c r="U31" i="3" s="1"/>
  <c r="P35" i="3"/>
  <c r="R35" i="3" s="1"/>
  <c r="S35" i="3" s="1"/>
  <c r="T35" i="3" s="1"/>
  <c r="U35" i="3" s="1"/>
  <c r="P36" i="3"/>
  <c r="R36" i="3" s="1"/>
  <c r="S36" i="3" s="1"/>
  <c r="T36" i="3" s="1"/>
  <c r="U36" i="3" s="1"/>
  <c r="P28" i="3"/>
  <c r="R28" i="3" s="1"/>
  <c r="S28" i="3" s="1"/>
  <c r="T28" i="3" s="1"/>
  <c r="U28" i="3" s="1"/>
  <c r="P37" i="3"/>
  <c r="R37" i="3" s="1"/>
  <c r="S37" i="3" s="1"/>
  <c r="T37" i="3" s="1"/>
  <c r="U37" i="3" s="1"/>
  <c r="P39" i="3"/>
  <c r="R39" i="3" s="1"/>
  <c r="S39" i="3" s="1"/>
  <c r="T39" i="3" s="1"/>
  <c r="U39" i="3" s="1"/>
  <c r="P30" i="13"/>
  <c r="R30" i="13" s="1"/>
  <c r="S30" i="13" s="1"/>
  <c r="T30" i="13" s="1"/>
  <c r="U30" i="13" s="1"/>
  <c r="P22" i="13"/>
  <c r="R22" i="13" s="1"/>
  <c r="S22" i="13" s="1"/>
  <c r="T22" i="13" s="1"/>
  <c r="U22" i="13" s="1"/>
  <c r="X22" i="13" s="1"/>
  <c r="P35" i="13"/>
  <c r="R35" i="13" s="1"/>
  <c r="S35" i="13" s="1"/>
  <c r="T35" i="13" s="1"/>
  <c r="U35" i="13" s="1"/>
  <c r="X35" i="13" s="1"/>
  <c r="P32" i="13"/>
  <c r="R32" i="13" s="1"/>
  <c r="S32" i="13" s="1"/>
  <c r="T32" i="13" s="1"/>
  <c r="U32" i="13" s="1"/>
  <c r="P25" i="13"/>
  <c r="R25" i="13" s="1"/>
  <c r="S25" i="13" s="1"/>
  <c r="T25" i="13" s="1"/>
  <c r="U25" i="13" s="1"/>
  <c r="P39" i="13"/>
  <c r="R39" i="13" s="1"/>
  <c r="S39" i="13" s="1"/>
  <c r="T39" i="13" s="1"/>
  <c r="U39" i="13" s="1"/>
  <c r="P33" i="13"/>
  <c r="R33" i="13" s="1"/>
  <c r="S33" i="13" s="1"/>
  <c r="T33" i="13" s="1"/>
  <c r="U33" i="13" s="1"/>
  <c r="X33" i="13" s="1"/>
  <c r="P31" i="13"/>
  <c r="R31" i="13" s="1"/>
  <c r="S31" i="13" s="1"/>
  <c r="T31" i="13" s="1"/>
  <c r="U31" i="13" s="1"/>
  <c r="P21" i="13"/>
  <c r="R21" i="13" s="1"/>
  <c r="S21" i="13" s="1"/>
  <c r="T21" i="13" s="1"/>
  <c r="U21" i="13" s="1"/>
  <c r="P36" i="13"/>
  <c r="R36" i="13" s="1"/>
  <c r="S36" i="13" s="1"/>
  <c r="T36" i="13" s="1"/>
  <c r="U36" i="13" s="1"/>
  <c r="P38" i="13"/>
  <c r="R38" i="13" s="1"/>
  <c r="S38" i="13" s="1"/>
  <c r="T38" i="13" s="1"/>
  <c r="U38" i="13" s="1"/>
  <c r="P34" i="13"/>
  <c r="P37" i="13"/>
  <c r="R37" i="13" s="1"/>
  <c r="S37" i="13" s="1"/>
  <c r="T37" i="13" s="1"/>
  <c r="U37" i="13" s="1"/>
  <c r="X37" i="13" s="1"/>
  <c r="O10" i="13"/>
  <c r="P10" i="13" s="1"/>
  <c r="V39" i="3"/>
  <c r="V36" i="13"/>
  <c r="V31" i="13"/>
  <c r="C9" i="11"/>
  <c r="C12" i="13" s="1"/>
  <c r="N11" i="13"/>
  <c r="P11" i="13" s="1"/>
  <c r="R11" i="13" s="1"/>
  <c r="S11" i="13" s="1"/>
  <c r="T11" i="13" s="1"/>
  <c r="U11" i="13" s="1"/>
  <c r="N12" i="13"/>
  <c r="O12" i="13" s="1"/>
  <c r="P12" i="13" s="1"/>
  <c r="R12" i="13" s="1"/>
  <c r="S12" i="13" s="1"/>
  <c r="T12" i="13" s="1"/>
  <c r="U12" i="13" s="1"/>
  <c r="V21" i="13"/>
  <c r="V34" i="13"/>
  <c r="V37" i="13"/>
  <c r="V35" i="13"/>
  <c r="V33" i="3"/>
  <c r="C9" i="1"/>
  <c r="V34" i="3"/>
  <c r="V32" i="3"/>
  <c r="V37" i="3"/>
  <c r="V31" i="3"/>
  <c r="C11" i="3"/>
  <c r="V38" i="3"/>
  <c r="V18" i="13"/>
  <c r="V29" i="13"/>
  <c r="V11" i="13"/>
  <c r="V13" i="13"/>
  <c r="V12" i="13"/>
  <c r="V17" i="13"/>
  <c r="V27" i="13"/>
  <c r="V35" i="3"/>
  <c r="V36" i="3"/>
  <c r="V10" i="13"/>
  <c r="V30" i="13"/>
  <c r="V38" i="13"/>
  <c r="V16" i="13"/>
  <c r="R34" i="13"/>
  <c r="S34" i="13" s="1"/>
  <c r="T34" i="13" s="1"/>
  <c r="U34" i="13" s="1"/>
  <c r="V39" i="13"/>
  <c r="V32" i="13"/>
  <c r="V33" i="13"/>
  <c r="V14" i="13"/>
  <c r="V22" i="13"/>
  <c r="S34" i="3"/>
  <c r="T34" i="3" s="1"/>
  <c r="U34" i="3" s="1"/>
  <c r="V15" i="13"/>
  <c r="V20" i="13"/>
  <c r="V25" i="13"/>
  <c r="V28" i="13"/>
  <c r="V19" i="13"/>
  <c r="V23" i="13"/>
  <c r="V26" i="13"/>
  <c r="V24" i="13"/>
  <c r="R10" i="13" l="1"/>
  <c r="S10" i="13" s="1"/>
  <c r="T10" i="13" s="1"/>
  <c r="U10" i="13" s="1"/>
  <c r="C10" i="11"/>
  <c r="C11" i="11" s="1"/>
  <c r="O15" i="3"/>
  <c r="O12" i="3"/>
  <c r="P12" i="3" s="1"/>
  <c r="R12" i="3" s="1"/>
  <c r="O13" i="3"/>
  <c r="O17" i="3"/>
  <c r="O11" i="3"/>
  <c r="P11" i="3" s="1"/>
  <c r="R11" i="3" s="1"/>
  <c r="S11" i="3" s="1"/>
  <c r="O16" i="3"/>
  <c r="O18" i="3"/>
  <c r="W12" i="13"/>
  <c r="X31" i="13"/>
  <c r="X36" i="13"/>
  <c r="W32" i="13"/>
  <c r="W36" i="13"/>
  <c r="W37" i="13"/>
  <c r="W31" i="13"/>
  <c r="W35" i="13"/>
  <c r="W33" i="13"/>
  <c r="X39" i="13"/>
  <c r="X38" i="13"/>
  <c r="X32" i="13"/>
  <c r="X30" i="13"/>
  <c r="N13" i="13"/>
  <c r="X32" i="3"/>
  <c r="X34" i="13"/>
  <c r="W22" i="13"/>
  <c r="W39" i="13"/>
  <c r="X36" i="3"/>
  <c r="N12" i="3"/>
  <c r="C12" i="3"/>
  <c r="C10" i="1"/>
  <c r="W32" i="3"/>
  <c r="W36" i="3"/>
  <c r="W38" i="13"/>
  <c r="W34" i="13"/>
  <c r="W30" i="13"/>
  <c r="X25" i="13"/>
  <c r="W34" i="3"/>
  <c r="X34" i="3"/>
  <c r="W33" i="3"/>
  <c r="X33" i="3"/>
  <c r="X35" i="3"/>
  <c r="W35" i="3"/>
  <c r="X31" i="3"/>
  <c r="W31" i="3"/>
  <c r="W38" i="3"/>
  <c r="X38" i="3"/>
  <c r="W37" i="3"/>
  <c r="X37" i="3"/>
  <c r="X39" i="3"/>
  <c r="W39" i="3"/>
  <c r="X21" i="13"/>
  <c r="W21" i="13"/>
  <c r="W25" i="13"/>
  <c r="X12" i="13"/>
  <c r="X11" i="13"/>
  <c r="W11" i="13"/>
  <c r="R13" i="13" l="1"/>
  <c r="S13" i="13" s="1"/>
  <c r="T13" i="13" s="1"/>
  <c r="U13" i="13" s="1"/>
  <c r="X13" i="13" s="1"/>
  <c r="P13" i="13"/>
  <c r="W10" i="13"/>
  <c r="X10" i="13"/>
  <c r="F24" i="9" s="1"/>
  <c r="C13" i="13"/>
  <c r="T11" i="3"/>
  <c r="U11" i="3" s="1"/>
  <c r="C12" i="11"/>
  <c r="N14" i="13"/>
  <c r="O14" i="13" s="1"/>
  <c r="C14" i="13"/>
  <c r="S12" i="3"/>
  <c r="T12" i="3" s="1"/>
  <c r="U12" i="3" s="1"/>
  <c r="C13" i="3"/>
  <c r="C11" i="1"/>
  <c r="N13" i="3"/>
  <c r="P13" i="3" s="1"/>
  <c r="R13" i="3" s="1"/>
  <c r="F8" i="9"/>
  <c r="F10" i="9"/>
  <c r="F26" i="9"/>
  <c r="W13" i="13" l="1"/>
  <c r="P14" i="13"/>
  <c r="R14" i="13" s="1"/>
  <c r="S14" i="13" s="1"/>
  <c r="T14" i="13" s="1"/>
  <c r="U14" i="13" s="1"/>
  <c r="S13" i="3"/>
  <c r="T13" i="3" s="1"/>
  <c r="U13" i="3" s="1"/>
  <c r="C15" i="13"/>
  <c r="C13" i="11"/>
  <c r="C14" i="11" s="1"/>
  <c r="N15" i="13"/>
  <c r="O15" i="13" s="1"/>
  <c r="N14" i="3"/>
  <c r="C14" i="3"/>
  <c r="C12" i="1"/>
  <c r="C13" i="1" s="1"/>
  <c r="P15" i="13" l="1"/>
  <c r="R15" i="13" s="1"/>
  <c r="S15" i="13" s="1"/>
  <c r="T15" i="13" s="1"/>
  <c r="U15" i="13" s="1"/>
  <c r="X14" i="13"/>
  <c r="W14" i="13"/>
  <c r="O14" i="3"/>
  <c r="P14" i="3" s="1"/>
  <c r="R14" i="3" s="1"/>
  <c r="S14" i="3" s="1"/>
  <c r="N16" i="13"/>
  <c r="C16" i="13"/>
  <c r="N15" i="3"/>
  <c r="C15" i="3"/>
  <c r="O16" i="13" l="1"/>
  <c r="P16" i="13" s="1"/>
  <c r="R16" i="13" s="1"/>
  <c r="S16" i="13" s="1"/>
  <c r="T16" i="13" s="1"/>
  <c r="U16" i="13" s="1"/>
  <c r="X15" i="13"/>
  <c r="W15" i="13"/>
  <c r="T14" i="3"/>
  <c r="U14" i="3" s="1"/>
  <c r="P15" i="3"/>
  <c r="C15" i="11"/>
  <c r="N17" i="13"/>
  <c r="C17" i="13"/>
  <c r="F32" i="9"/>
  <c r="C16" i="3"/>
  <c r="C14" i="1"/>
  <c r="N16" i="3"/>
  <c r="R17" i="13" l="1"/>
  <c r="S17" i="13" s="1"/>
  <c r="T17" i="13" s="1"/>
  <c r="U17" i="13" s="1"/>
  <c r="X17" i="13" s="1"/>
  <c r="P17" i="13"/>
  <c r="R15" i="3"/>
  <c r="S15" i="3" s="1"/>
  <c r="T15" i="3" s="1"/>
  <c r="U15" i="3" s="1"/>
  <c r="P16" i="3"/>
  <c r="X16" i="13"/>
  <c r="W16" i="13"/>
  <c r="N18" i="13"/>
  <c r="C16" i="11"/>
  <c r="C18" i="13"/>
  <c r="N17" i="3"/>
  <c r="C15" i="1"/>
  <c r="C17" i="3"/>
  <c r="R18" i="13" l="1"/>
  <c r="S18" i="13" s="1"/>
  <c r="T18" i="13" s="1"/>
  <c r="U18" i="13" s="1"/>
  <c r="W18" i="13" s="1"/>
  <c r="P18" i="13"/>
  <c r="W17" i="13"/>
  <c r="R16" i="3"/>
  <c r="S16" i="3" s="1"/>
  <c r="T16" i="3" s="1"/>
  <c r="U16" i="3" s="1"/>
  <c r="P17" i="3"/>
  <c r="N19" i="13"/>
  <c r="P19" i="13" s="1"/>
  <c r="C19" i="13"/>
  <c r="C17" i="11"/>
  <c r="F15" i="9"/>
  <c r="C16" i="1"/>
  <c r="N18" i="3"/>
  <c r="C18" i="3"/>
  <c r="X18" i="13" l="1"/>
  <c r="R17" i="3"/>
  <c r="S17" i="3" s="1"/>
  <c r="T17" i="3" s="1"/>
  <c r="U17" i="3" s="1"/>
  <c r="P18" i="3"/>
  <c r="C20" i="13"/>
  <c r="C18" i="11"/>
  <c r="N20" i="13"/>
  <c r="P20" i="13" s="1"/>
  <c r="R19" i="13"/>
  <c r="S19" i="13" s="1"/>
  <c r="T19" i="13" s="1"/>
  <c r="U19" i="13" s="1"/>
  <c r="C19" i="3"/>
  <c r="C17" i="1"/>
  <c r="N19" i="3"/>
  <c r="R18" i="3" l="1"/>
  <c r="S18" i="3" s="1"/>
  <c r="T18" i="3" s="1"/>
  <c r="U18" i="3" s="1"/>
  <c r="P19" i="3"/>
  <c r="R20" i="13"/>
  <c r="S20" i="13" s="1"/>
  <c r="T20" i="13" s="1"/>
  <c r="U20" i="13" s="1"/>
  <c r="C19" i="11"/>
  <c r="C21" i="13"/>
  <c r="X19" i="13"/>
  <c r="W19" i="13"/>
  <c r="N20" i="3"/>
  <c r="O20" i="3" s="1"/>
  <c r="C18" i="1"/>
  <c r="C20" i="3"/>
  <c r="R19" i="3" l="1"/>
  <c r="S19" i="3" s="1"/>
  <c r="T19" i="3" s="1"/>
  <c r="U19" i="3" s="1"/>
  <c r="P20" i="3"/>
  <c r="R20" i="3" s="1"/>
  <c r="S20" i="3" s="1"/>
  <c r="T20" i="3" s="1"/>
  <c r="U20" i="3" s="1"/>
  <c r="C20" i="11"/>
  <c r="C22" i="13"/>
  <c r="X20" i="13"/>
  <c r="W20" i="13"/>
  <c r="N21" i="3"/>
  <c r="O21" i="3" s="1"/>
  <c r="C21" i="3"/>
  <c r="C19" i="1"/>
  <c r="P21" i="3" l="1"/>
  <c r="R21" i="3" s="1"/>
  <c r="S21" i="3" s="1"/>
  <c r="T21" i="3" s="1"/>
  <c r="U21" i="3" s="1"/>
  <c r="C21" i="11"/>
  <c r="N23" i="13"/>
  <c r="C23" i="13"/>
  <c r="F16" i="9"/>
  <c r="C22" i="3"/>
  <c r="C20" i="1"/>
  <c r="N22" i="3"/>
  <c r="P23" i="13" l="1"/>
  <c r="R23" i="13" s="1"/>
  <c r="S23" i="13" s="1"/>
  <c r="T23" i="13" s="1"/>
  <c r="U23" i="13" s="1"/>
  <c r="P22" i="3"/>
  <c r="R22" i="3" s="1"/>
  <c r="S22" i="3" s="1"/>
  <c r="T22" i="3" s="1"/>
  <c r="U22" i="3" s="1"/>
  <c r="C22" i="11"/>
  <c r="C24" i="13"/>
  <c r="N24" i="13"/>
  <c r="C23" i="3"/>
  <c r="C21" i="1"/>
  <c r="N23" i="3"/>
  <c r="O23" i="3" s="1"/>
  <c r="W23" i="13" l="1"/>
  <c r="X23" i="13"/>
  <c r="P24" i="13"/>
  <c r="R24" i="13" s="1"/>
  <c r="S24" i="13" s="1"/>
  <c r="T24" i="13" s="1"/>
  <c r="U24" i="13" s="1"/>
  <c r="P23" i="3"/>
  <c r="R23" i="3" s="1"/>
  <c r="S23" i="3" s="1"/>
  <c r="T23" i="3" s="1"/>
  <c r="U23" i="3" s="1"/>
  <c r="C23" i="11"/>
  <c r="C25" i="13"/>
  <c r="F33" i="9"/>
  <c r="N24" i="3"/>
  <c r="O24" i="3" s="1"/>
  <c r="C22" i="1"/>
  <c r="C24" i="3"/>
  <c r="X24" i="13" l="1"/>
  <c r="W24" i="13"/>
  <c r="P24" i="3"/>
  <c r="R24" i="3" s="1"/>
  <c r="S24" i="3" s="1"/>
  <c r="T24" i="3" s="1"/>
  <c r="U24" i="3" s="1"/>
  <c r="N26" i="13"/>
  <c r="P26" i="13" s="1"/>
  <c r="C24" i="11"/>
  <c r="C26" i="13"/>
  <c r="C25" i="3"/>
  <c r="C23" i="1"/>
  <c r="N25" i="3"/>
  <c r="P25" i="3" l="1"/>
  <c r="R25" i="3" s="1"/>
  <c r="S25" i="3" s="1"/>
  <c r="T25" i="3" s="1"/>
  <c r="U25" i="3" s="1"/>
  <c r="C27" i="13"/>
  <c r="C25" i="11"/>
  <c r="N27" i="13"/>
  <c r="R26" i="13"/>
  <c r="S26" i="13" s="1"/>
  <c r="T26" i="13" s="1"/>
  <c r="U26" i="13" s="1"/>
  <c r="C26" i="3"/>
  <c r="N26" i="3"/>
  <c r="C24" i="1"/>
  <c r="R27" i="13" l="1"/>
  <c r="S27" i="13" s="1"/>
  <c r="T27" i="13" s="1"/>
  <c r="U27" i="13" s="1"/>
  <c r="X27" i="13" s="1"/>
  <c r="P27" i="13"/>
  <c r="P26" i="3"/>
  <c r="R26" i="3" s="1"/>
  <c r="S26" i="3" s="1"/>
  <c r="T26" i="3" s="1"/>
  <c r="U26" i="3" s="1"/>
  <c r="X26" i="13"/>
  <c r="W26" i="13"/>
  <c r="N28" i="13"/>
  <c r="C26" i="11"/>
  <c r="C27" i="11" s="1"/>
  <c r="C28" i="13"/>
  <c r="N27" i="3"/>
  <c r="C27" i="3"/>
  <c r="C25" i="1"/>
  <c r="P28" i="13" l="1"/>
  <c r="R28" i="13" s="1"/>
  <c r="S28" i="13" s="1"/>
  <c r="T28" i="13" s="1"/>
  <c r="U28" i="13" s="1"/>
  <c r="W27" i="13"/>
  <c r="P27" i="3"/>
  <c r="R27" i="3" s="1"/>
  <c r="S27" i="3" s="1"/>
  <c r="T27" i="3" s="1"/>
  <c r="U27" i="3" s="1"/>
  <c r="C28" i="11"/>
  <c r="C30" i="13"/>
  <c r="C29" i="13"/>
  <c r="N29" i="13"/>
  <c r="F31" i="9"/>
  <c r="F30" i="9"/>
  <c r="C28" i="3"/>
  <c r="C26" i="1"/>
  <c r="X28" i="13" l="1"/>
  <c r="W28" i="13"/>
  <c r="R29" i="13"/>
  <c r="S29" i="13" s="1"/>
  <c r="T29" i="13" s="1"/>
  <c r="U29" i="13" s="1"/>
  <c r="W29" i="13" s="1"/>
  <c r="P29" i="13"/>
  <c r="C29" i="11"/>
  <c r="C31" i="13"/>
  <c r="F17" i="9"/>
  <c r="C27" i="1"/>
  <c r="C29" i="3"/>
  <c r="N29" i="3"/>
  <c r="X29" i="13" l="1"/>
  <c r="Z15" i="13" s="1"/>
  <c r="P29" i="3"/>
  <c r="R29" i="3" s="1"/>
  <c r="S29" i="3" s="1"/>
  <c r="T29" i="3" s="1"/>
  <c r="U29" i="3" s="1"/>
  <c r="C30" i="11"/>
  <c r="C32" i="13"/>
  <c r="F9" i="9"/>
  <c r="Z37" i="13"/>
  <c r="AA37" i="13" s="1"/>
  <c r="AB37" i="13" s="1"/>
  <c r="Z22" i="13"/>
  <c r="AA22" i="13" s="1"/>
  <c r="AB22" i="13" s="1"/>
  <c r="Z36" i="13"/>
  <c r="AA36" i="13" s="1"/>
  <c r="AB36" i="13" s="1"/>
  <c r="Y10" i="13"/>
  <c r="Y25" i="13"/>
  <c r="Z14" i="13"/>
  <c r="Z38" i="13"/>
  <c r="AA38" i="13" s="1"/>
  <c r="AB38" i="13" s="1"/>
  <c r="Y11" i="13"/>
  <c r="Z21" i="13"/>
  <c r="AA21" i="13" s="1"/>
  <c r="AB21" i="13" s="1"/>
  <c r="Y16" i="13"/>
  <c r="Y20" i="13"/>
  <c r="Z35" i="13"/>
  <c r="AA35" i="13" s="1"/>
  <c r="AB35" i="13" s="1"/>
  <c r="Y31" i="13"/>
  <c r="Z11" i="13"/>
  <c r="Z23" i="13"/>
  <c r="AA23" i="13" s="1"/>
  <c r="AB23" i="13" s="1"/>
  <c r="Y39" i="13"/>
  <c r="Y27" i="13"/>
  <c r="Z17" i="13"/>
  <c r="Z39" i="13"/>
  <c r="AA39" i="13" s="1"/>
  <c r="AB39" i="13" s="1"/>
  <c r="Y35" i="13"/>
  <c r="Y18" i="13"/>
  <c r="Y21" i="13"/>
  <c r="Y17" i="13"/>
  <c r="Y36" i="13"/>
  <c r="Z16" i="13"/>
  <c r="Y22" i="13"/>
  <c r="Y37" i="13"/>
  <c r="Y23" i="13"/>
  <c r="Z32" i="13"/>
  <c r="AA32" i="13" s="1"/>
  <c r="AB32" i="13" s="1"/>
  <c r="Z19" i="13"/>
  <c r="AA19" i="13" s="1"/>
  <c r="AB19" i="13" s="1"/>
  <c r="Y14" i="13"/>
  <c r="Z26" i="13"/>
  <c r="AA26" i="13" s="1"/>
  <c r="AB26" i="13" s="1"/>
  <c r="Z12" i="13"/>
  <c r="Y34" i="13"/>
  <c r="Z34" i="13"/>
  <c r="AA34" i="13" s="1"/>
  <c r="AB34" i="13" s="1"/>
  <c r="Z33" i="13"/>
  <c r="AA33" i="13" s="1"/>
  <c r="AB33" i="13" s="1"/>
  <c r="Y32" i="13"/>
  <c r="Z25" i="13"/>
  <c r="AA25" i="13" s="1"/>
  <c r="AB25" i="13" s="1"/>
  <c r="Y19" i="13"/>
  <c r="Z30" i="13"/>
  <c r="AA30" i="13" s="1"/>
  <c r="AB30" i="13" s="1"/>
  <c r="Z20" i="13"/>
  <c r="AA20" i="13" s="1"/>
  <c r="AB20" i="13" s="1"/>
  <c r="Y38" i="13"/>
  <c r="Z18" i="13"/>
  <c r="AA18" i="13" s="1"/>
  <c r="AB18" i="13" s="1"/>
  <c r="Y33" i="13"/>
  <c r="Y24" i="13"/>
  <c r="Y15" i="13"/>
  <c r="Y28" i="13"/>
  <c r="N30" i="3"/>
  <c r="C28" i="1"/>
  <c r="C30" i="3"/>
  <c r="Z24" i="13" l="1"/>
  <c r="AA24" i="13" s="1"/>
  <c r="AB24" i="13" s="1"/>
  <c r="Y13" i="13"/>
  <c r="Z10" i="13"/>
  <c r="AA10" i="13" s="1"/>
  <c r="AB10" i="13" s="1"/>
  <c r="Z31" i="13"/>
  <c r="AA31" i="13" s="1"/>
  <c r="AB31" i="13" s="1"/>
  <c r="Y29" i="13"/>
  <c r="Z27" i="13"/>
  <c r="AA27" i="13" s="1"/>
  <c r="AB27" i="13" s="1"/>
  <c r="Z13" i="13"/>
  <c r="Z29" i="13"/>
  <c r="AA29" i="13" s="1"/>
  <c r="AB29" i="13" s="1"/>
  <c r="Z28" i="13"/>
  <c r="AA28" i="13" s="1"/>
  <c r="AB28" i="13" s="1"/>
  <c r="Y26" i="13"/>
  <c r="Y12" i="13"/>
  <c r="Y30" i="13"/>
  <c r="P30" i="3"/>
  <c r="R30" i="3" s="1"/>
  <c r="S30" i="3" s="1"/>
  <c r="T30" i="3" s="1"/>
  <c r="U30" i="3" s="1"/>
  <c r="AA15" i="13"/>
  <c r="AB15" i="13" s="1"/>
  <c r="C31" i="11"/>
  <c r="C33" i="13"/>
  <c r="AA14" i="13"/>
  <c r="AB14" i="13" s="1"/>
  <c r="AA17" i="13"/>
  <c r="AB17" i="13" s="1"/>
  <c r="AA16" i="13"/>
  <c r="AB16" i="13" s="1"/>
  <c r="AA11" i="13"/>
  <c r="AB11" i="13" s="1"/>
  <c r="AA12" i="13"/>
  <c r="AB12" i="13" s="1"/>
  <c r="AA13" i="13"/>
  <c r="AB13" i="13" s="1"/>
  <c r="C31" i="3"/>
  <c r="C29" i="1"/>
  <c r="C32" i="11" l="1"/>
  <c r="C34" i="13"/>
  <c r="C32" i="3"/>
  <c r="C30" i="1"/>
  <c r="C33" i="11" l="1"/>
  <c r="C35" i="13"/>
  <c r="C33" i="3"/>
  <c r="C31" i="1"/>
  <c r="C34" i="11" l="1"/>
  <c r="C36" i="13"/>
  <c r="C34" i="3"/>
  <c r="C32" i="1"/>
  <c r="C35" i="11" l="1"/>
  <c r="C37" i="13"/>
  <c r="C35" i="3"/>
  <c r="C33" i="1"/>
  <c r="C36" i="11" l="1"/>
  <c r="C38" i="13"/>
  <c r="C36" i="3"/>
  <c r="C34" i="1"/>
  <c r="C39" i="13" l="1"/>
  <c r="C35" i="1"/>
  <c r="C37" i="3"/>
  <c r="C38" i="3" l="1"/>
  <c r="C36" i="1"/>
  <c r="C39" i="3" l="1"/>
  <c r="E30" i="3"/>
  <c r="F30" i="3" s="1"/>
  <c r="E29" i="3"/>
  <c r="F29" i="3"/>
  <c r="E27" i="3"/>
  <c r="F27" i="3" s="1"/>
  <c r="E26" i="3"/>
  <c r="F26" i="3"/>
  <c r="E25" i="3"/>
  <c r="F25" i="3"/>
  <c r="E24" i="3"/>
  <c r="F24" i="3" s="1"/>
  <c r="E23" i="3"/>
  <c r="F23" i="3" s="1"/>
  <c r="E22" i="3"/>
  <c r="F22" i="3" s="1"/>
  <c r="E21" i="3"/>
  <c r="E20" i="3"/>
  <c r="E19" i="3"/>
  <c r="F19" i="3"/>
  <c r="E18" i="3"/>
  <c r="F18" i="3" s="1"/>
  <c r="E17" i="3"/>
  <c r="F17" i="3" s="1"/>
  <c r="E16" i="3"/>
  <c r="F16" i="3" s="1"/>
  <c r="E15" i="3"/>
  <c r="F15" i="3" s="1"/>
  <c r="E14" i="3"/>
  <c r="F14" i="3" s="1"/>
  <c r="E13" i="3"/>
  <c r="F13" i="3" s="1"/>
  <c r="V13" i="3" s="1"/>
  <c r="E12" i="3"/>
  <c r="F12" i="3" s="1"/>
  <c r="E11" i="3"/>
  <c r="F11" i="3" s="1"/>
  <c r="E10" i="3"/>
  <c r="F10" i="3" s="1"/>
  <c r="E28" i="3"/>
  <c r="F28" i="3" s="1"/>
  <c r="H24" i="3"/>
  <c r="I24" i="3" s="1"/>
  <c r="H25" i="3"/>
  <c r="I25" i="3" s="1"/>
  <c r="H30" i="3"/>
  <c r="I30" i="3" s="1"/>
  <c r="H19" i="3"/>
  <c r="I19" i="3" s="1"/>
  <c r="H14" i="3"/>
  <c r="I14" i="3" s="1"/>
  <c r="H20" i="3"/>
  <c r="I20" i="3" s="1"/>
  <c r="H26" i="3"/>
  <c r="I26" i="3" s="1"/>
  <c r="H18" i="3"/>
  <c r="I18" i="3" s="1"/>
  <c r="H21" i="3"/>
  <c r="I21" i="3" s="1"/>
  <c r="H10" i="3"/>
  <c r="I10" i="3" s="1"/>
  <c r="I16" i="3"/>
  <c r="H28" i="3"/>
  <c r="I28" i="3" s="1"/>
  <c r="H12" i="3"/>
  <c r="I12" i="3" s="1"/>
  <c r="H15" i="3"/>
  <c r="I15" i="3" s="1"/>
  <c r="H27" i="3"/>
  <c r="I27" i="3" s="1"/>
  <c r="H22" i="3"/>
  <c r="I22" i="3" s="1"/>
  <c r="H11" i="3"/>
  <c r="I11" i="3" s="1"/>
  <c r="H17" i="3"/>
  <c r="I17" i="3" s="1"/>
  <c r="H23" i="3"/>
  <c r="I23" i="3" s="1"/>
  <c r="H29" i="3"/>
  <c r="I29" i="3" s="1"/>
  <c r="V14" i="3" l="1"/>
  <c r="V25" i="3"/>
  <c r="X25" i="3" s="1"/>
  <c r="G8" i="9" s="1"/>
  <c r="V23" i="3"/>
  <c r="X23" i="3" s="1"/>
  <c r="G10" i="9" s="1"/>
  <c r="V12" i="3"/>
  <c r="W12" i="3" s="1"/>
  <c r="V18" i="3"/>
  <c r="X18" i="3" s="1"/>
  <c r="V16" i="3"/>
  <c r="W16" i="3" s="1"/>
  <c r="V24" i="3"/>
  <c r="W24" i="3" s="1"/>
  <c r="V19" i="3"/>
  <c r="W19" i="3" s="1"/>
  <c r="V26" i="3"/>
  <c r="X26" i="3" s="1"/>
  <c r="G24" i="9" s="1"/>
  <c r="V29" i="3"/>
  <c r="W29" i="3" s="1"/>
  <c r="V15" i="3"/>
  <c r="V22" i="3"/>
  <c r="W22" i="3" s="1"/>
  <c r="X13" i="3"/>
  <c r="W13" i="3"/>
  <c r="W14" i="3"/>
  <c r="X14" i="3"/>
  <c r="G16" i="9" s="1"/>
  <c r="V27" i="3"/>
  <c r="V28" i="3"/>
  <c r="V10" i="3"/>
  <c r="V30" i="3"/>
  <c r="V17" i="3"/>
  <c r="V11" i="3"/>
  <c r="E8" i="9"/>
  <c r="F21" i="3"/>
  <c r="V21" i="3" s="1"/>
  <c r="F20" i="3"/>
  <c r="V20" i="3" s="1"/>
  <c r="W23" i="3" l="1"/>
  <c r="W25" i="3"/>
  <c r="W18" i="3"/>
  <c r="X29" i="3"/>
  <c r="G9" i="9" s="1"/>
  <c r="X22" i="3"/>
  <c r="X16" i="3"/>
  <c r="X24" i="3"/>
  <c r="G33" i="9" s="1"/>
  <c r="X12" i="3"/>
  <c r="X19" i="3"/>
  <c r="G32" i="9" s="1"/>
  <c r="W26" i="3"/>
  <c r="W15" i="3"/>
  <c r="X15" i="3"/>
  <c r="X17" i="3"/>
  <c r="W17" i="3"/>
  <c r="E33" i="9"/>
  <c r="X30" i="3"/>
  <c r="G17" i="9" s="1"/>
  <c r="W30" i="3"/>
  <c r="E24" i="9"/>
  <c r="X21" i="3"/>
  <c r="G31" i="9" s="1"/>
  <c r="W21" i="3"/>
  <c r="X27" i="3"/>
  <c r="G26" i="9" s="1"/>
  <c r="W27" i="3"/>
  <c r="X10" i="3"/>
  <c r="G15" i="9" s="1"/>
  <c r="W10" i="3"/>
  <c r="W11" i="3"/>
  <c r="X11" i="3"/>
  <c r="E32" i="9"/>
  <c r="E9" i="9"/>
  <c r="E10" i="9"/>
  <c r="E16" i="9"/>
  <c r="X20" i="3"/>
  <c r="G30" i="9" s="1"/>
  <c r="W20" i="3"/>
  <c r="W28" i="3"/>
  <c r="X28" i="3"/>
  <c r="Z12" i="3" l="1"/>
  <c r="Y13" i="3"/>
  <c r="Z13" i="3"/>
  <c r="H24" i="9"/>
  <c r="H30" i="9"/>
  <c r="H33" i="9"/>
  <c r="H16" i="9"/>
  <c r="H26" i="9"/>
  <c r="H17" i="9"/>
  <c r="H7" i="9"/>
  <c r="H9" i="9"/>
  <c r="H31" i="9"/>
  <c r="H15" i="9"/>
  <c r="H10" i="9"/>
  <c r="H32" i="9"/>
  <c r="H8" i="9"/>
  <c r="Y29" i="3"/>
  <c r="Z19" i="3"/>
  <c r="Y14" i="3"/>
  <c r="Y24" i="3"/>
  <c r="Z24" i="3"/>
  <c r="Y27" i="3"/>
  <c r="E26" i="9"/>
  <c r="Z27" i="3"/>
  <c r="Y21" i="3"/>
  <c r="E31" i="9"/>
  <c r="Z21" i="3"/>
  <c r="Z34" i="3"/>
  <c r="AA34" i="3" s="1"/>
  <c r="AB34" i="3" s="1"/>
  <c r="Y31" i="3"/>
  <c r="Y33" i="3"/>
  <c r="E15" i="9"/>
  <c r="Z33" i="3"/>
  <c r="AA33" i="3" s="1"/>
  <c r="AB33" i="3" s="1"/>
  <c r="Z37" i="3"/>
  <c r="AA37" i="3" s="1"/>
  <c r="AB37" i="3" s="1"/>
  <c r="Y36" i="3"/>
  <c r="Y10" i="3"/>
  <c r="Y38" i="3"/>
  <c r="Y39" i="3"/>
  <c r="Z39" i="3"/>
  <c r="AA39" i="3" s="1"/>
  <c r="AB39" i="3" s="1"/>
  <c r="Z32" i="3"/>
  <c r="AA32" i="3" s="1"/>
  <c r="AB32" i="3" s="1"/>
  <c r="Z38" i="3"/>
  <c r="AA38" i="3" s="1"/>
  <c r="AB38" i="3" s="1"/>
  <c r="Y35" i="3"/>
  <c r="Z35" i="3"/>
  <c r="AA35" i="3" s="1"/>
  <c r="AB35" i="3" s="1"/>
  <c r="Z10" i="3"/>
  <c r="Z36" i="3"/>
  <c r="AA36" i="3" s="1"/>
  <c r="AB36" i="3" s="1"/>
  <c r="Z31" i="3"/>
  <c r="AA31" i="3" s="1"/>
  <c r="AB31" i="3" s="1"/>
  <c r="Y34" i="3"/>
  <c r="Y37" i="3"/>
  <c r="Y32" i="3"/>
  <c r="Y18" i="3"/>
  <c r="Z18" i="3"/>
  <c r="Z25" i="3"/>
  <c r="Y15" i="3"/>
  <c r="Z15" i="3"/>
  <c r="Y25" i="3"/>
  <c r="Z14" i="3"/>
  <c r="Y19" i="3"/>
  <c r="Z17" i="3"/>
  <c r="Y17" i="3"/>
  <c r="Y23" i="3"/>
  <c r="Z11" i="3"/>
  <c r="Y11" i="3"/>
  <c r="Y26" i="3"/>
  <c r="Z22" i="3"/>
  <c r="Y12" i="3"/>
  <c r="Y28" i="3"/>
  <c r="Z28" i="3"/>
  <c r="AA28" i="3" s="1"/>
  <c r="AB28" i="3" s="1"/>
  <c r="Z26" i="3"/>
  <c r="Y22" i="3"/>
  <c r="E30" i="9"/>
  <c r="Z20" i="3"/>
  <c r="Y20" i="3"/>
  <c r="Z29" i="3"/>
  <c r="Z30" i="3"/>
  <c r="E17" i="9"/>
  <c r="Y30" i="3"/>
  <c r="Z23" i="3"/>
  <c r="Y16" i="3"/>
  <c r="Z16" i="3"/>
  <c r="AA17" i="3" l="1"/>
  <c r="AB17" i="3" s="1"/>
  <c r="AA23" i="3"/>
  <c r="AB23" i="3" s="1"/>
  <c r="AA14" i="3"/>
  <c r="AB14" i="3" s="1"/>
  <c r="AA30" i="3"/>
  <c r="AB30" i="3" s="1"/>
  <c r="AA15" i="3"/>
  <c r="AB15" i="3" s="1"/>
  <c r="AA24" i="3"/>
  <c r="AB24" i="3" s="1"/>
  <c r="AA27" i="3"/>
  <c r="AB27" i="3" s="1"/>
  <c r="AA29" i="3"/>
  <c r="AB29" i="3" s="1"/>
  <c r="AA22" i="3"/>
  <c r="AB22" i="3" s="1"/>
  <c r="AA12" i="3"/>
  <c r="AB12" i="3" s="1"/>
  <c r="AA26" i="3"/>
  <c r="AB26" i="3" s="1"/>
  <c r="AA10" i="3"/>
  <c r="AB10" i="3" s="1"/>
  <c r="AA16" i="3"/>
  <c r="AB16" i="3" s="1"/>
  <c r="AA25" i="3"/>
  <c r="AB25" i="3" s="1"/>
  <c r="AA13" i="3"/>
  <c r="AB13" i="3" s="1"/>
  <c r="AA20" i="3"/>
  <c r="AB20" i="3" s="1"/>
  <c r="AA18" i="3"/>
  <c r="AB18" i="3" s="1"/>
  <c r="AA19" i="3"/>
  <c r="AB19" i="3" s="1"/>
  <c r="AA11" i="3"/>
  <c r="AB11" i="3" s="1"/>
  <c r="AA21" i="3"/>
  <c r="AB21" i="3" s="1"/>
</calcChain>
</file>

<file path=xl/sharedStrings.xml><?xml version="1.0" encoding="utf-8"?>
<sst xmlns="http://schemas.openxmlformats.org/spreadsheetml/2006/main" count="186" uniqueCount="107">
  <si>
    <t xml:space="preserve">Pair No </t>
  </si>
  <si>
    <t xml:space="preserve">Time </t>
  </si>
  <si>
    <t>Rider 1</t>
  </si>
  <si>
    <t>Rider 2</t>
  </si>
  <si>
    <t xml:space="preserve">Level </t>
  </si>
  <si>
    <t xml:space="preserve">Percentage </t>
  </si>
  <si>
    <t xml:space="preserve">Length KM </t>
  </si>
  <si>
    <t>Speed KM Per Hour</t>
  </si>
  <si>
    <t xml:space="preserve">Questions </t>
  </si>
  <si>
    <t>Start time</t>
  </si>
  <si>
    <t>Tme Taken</t>
  </si>
  <si>
    <t xml:space="preserve">Under/Over </t>
  </si>
  <si>
    <t xml:space="preserve">Time Over/Under </t>
  </si>
  <si>
    <t xml:space="preserve">Allowance </t>
  </si>
  <si>
    <t>% EQ</t>
  </si>
  <si>
    <t>Final Score</t>
  </si>
  <si>
    <t>Finish Time</t>
  </si>
  <si>
    <t>Horse Rider 1</t>
  </si>
  <si>
    <t>Level Rider 1</t>
  </si>
  <si>
    <t>Horse Rider 2</t>
  </si>
  <si>
    <t>Level Rider 2</t>
  </si>
  <si>
    <t xml:space="preserve">Instructions </t>
  </si>
  <si>
    <t>Total Mins for Penalties</t>
  </si>
  <si>
    <t>Score before EQ</t>
  </si>
  <si>
    <t xml:space="preserve">Elimination Allowance &amp; Time </t>
  </si>
  <si>
    <t xml:space="preserve">Input cells </t>
  </si>
  <si>
    <t xml:space="preserve">Enter Details : </t>
  </si>
  <si>
    <t xml:space="preserve">Club Name </t>
  </si>
  <si>
    <t xml:space="preserve">Enter space wanted between riders in minutes in cell C4 </t>
  </si>
  <si>
    <t>Enter Rider names, horses and level  in cells D7-37 - I7-37</t>
  </si>
  <si>
    <t xml:space="preserve">L4 is time allowed before elimination - only update if rules change </t>
  </si>
  <si>
    <t>Enter the actual length of the ride in cell M5</t>
  </si>
  <si>
    <t xml:space="preserve">Enter the speed set for the ride in cell M6 </t>
  </si>
  <si>
    <t xml:space="preserve">Time penalties, equilisers, final score and placings all worked out </t>
  </si>
  <si>
    <t>Check Equilisers</t>
  </si>
  <si>
    <t>Check all rows are unhidden before starting</t>
  </si>
  <si>
    <t xml:space="preserve">Penalties (X1 Over X2 Under) </t>
  </si>
  <si>
    <t>Mins Under /Over Allow</t>
  </si>
  <si>
    <t>Time Gap in Minutes</t>
  </si>
  <si>
    <r>
      <rPr>
        <b/>
        <sz val="12"/>
        <color theme="1"/>
        <rFont val="Aptos Narrow"/>
        <family val="2"/>
        <scheme val="minor"/>
      </rPr>
      <t>Time Penalties</t>
    </r>
    <r>
      <rPr>
        <sz val="12"/>
        <color theme="1"/>
        <rFont val="Aptos Narrow"/>
        <family val="2"/>
        <scheme val="minor"/>
      </rPr>
      <t xml:space="preserve"> : Time penalties occur for each minute or part thereof over or under the time allowed plus or minus 5 minutes</t>
    </r>
  </si>
  <si>
    <t>One (1) Penalty point over time - Two (2) Penalty points under time</t>
  </si>
  <si>
    <t>EP Rank</t>
  </si>
  <si>
    <t>Place Before EP/Elim</t>
  </si>
  <si>
    <t xml:space="preserve">Hide Column </t>
  </si>
  <si>
    <t>Final Place</t>
  </si>
  <si>
    <r>
      <rPr>
        <b/>
        <sz val="12"/>
        <color theme="1"/>
        <rFont val="Aptos Narrow"/>
        <family val="2"/>
        <scheme val="minor"/>
      </rPr>
      <t>Equal Placings :</t>
    </r>
    <r>
      <rPr>
        <sz val="12"/>
        <color theme="1"/>
        <rFont val="Aptos Narrow"/>
        <family val="2"/>
        <scheme val="minor"/>
      </rPr>
      <t xml:space="preserve"> Higher place will be awarded to the pair with the higher number of questions. In the event of equal questions, the higher placing will be awarded to the pair closest either side to the optimum time. In the event of both equal correct questions and time , pairs will be declared equal</t>
    </r>
  </si>
  <si>
    <r>
      <rPr>
        <b/>
        <sz val="12"/>
        <color theme="1"/>
        <rFont val="Aptos Narrow"/>
        <family val="2"/>
        <scheme val="minor"/>
      </rPr>
      <t xml:space="preserve">Questions </t>
    </r>
    <r>
      <rPr>
        <sz val="12"/>
        <color theme="1"/>
        <rFont val="Aptos Narrow"/>
        <family val="2"/>
        <scheme val="minor"/>
      </rPr>
      <t>: Five (5) Points per correct question. Partially correct answers- points at descretion of scorer</t>
    </r>
  </si>
  <si>
    <t xml:space="preserve">*Option - Hide blank cells before emailing out </t>
  </si>
  <si>
    <t xml:space="preserve">*Option - Hide blank cells before printing or just highlight and print selection </t>
  </si>
  <si>
    <t>Nav Ride Draw  - For Times</t>
  </si>
  <si>
    <t>Best Level 5 Pair</t>
  </si>
  <si>
    <t>Check numbers/change if needed</t>
  </si>
  <si>
    <t>Optimum Time Hours /Min/Sec</t>
  </si>
  <si>
    <t xml:space="preserve">P8 is allowance allowed over/under optimum time - only update if rules change </t>
  </si>
  <si>
    <t>Enter the finish time in cells L10-39 - must be in format hh:mm:ss (hours:minutes:seconds) - use : key to enter in this format eg enter like this 10:50:17</t>
  </si>
  <si>
    <t>Ride</t>
  </si>
  <si>
    <t xml:space="preserve">Date of Ride </t>
  </si>
  <si>
    <t>Question Number and Marks</t>
  </si>
  <si>
    <t xml:space="preserve">Total Question Marks </t>
  </si>
  <si>
    <t>Saturday</t>
  </si>
  <si>
    <t xml:space="preserve">Sunday </t>
  </si>
  <si>
    <t>Clydie Cross</t>
  </si>
  <si>
    <t>EQ Penalty</t>
  </si>
  <si>
    <t>EQ %</t>
  </si>
  <si>
    <t xml:space="preserve">Name 1 </t>
  </si>
  <si>
    <t>Name 2</t>
  </si>
  <si>
    <t>Time Note</t>
  </si>
  <si>
    <t xml:space="preserve">Jackpot </t>
  </si>
  <si>
    <t>Points</t>
  </si>
  <si>
    <t>0-9</t>
  </si>
  <si>
    <t>10-24</t>
  </si>
  <si>
    <t>25-44</t>
  </si>
  <si>
    <t>45-74</t>
  </si>
  <si>
    <t xml:space="preserve">75 over </t>
  </si>
  <si>
    <t>OTT</t>
  </si>
  <si>
    <t xml:space="preserve">Hero </t>
  </si>
  <si>
    <t xml:space="preserve">Clydie Cross </t>
  </si>
  <si>
    <t>Jackpot Place</t>
  </si>
  <si>
    <t>Hero</t>
  </si>
  <si>
    <t>Camping</t>
  </si>
  <si>
    <t xml:space="preserve">Finish Time </t>
  </si>
  <si>
    <t>Sunday</t>
  </si>
  <si>
    <t>Total Score</t>
  </si>
  <si>
    <t>Enter start time of first pair in cell C7 - Must enter in format hh:mm (hours:minutes) - use : key to enter in this format eg enter like this 09:00</t>
  </si>
  <si>
    <t>Enter the marks scored for each question in highlighted cells F6-35 - BM6-35</t>
  </si>
  <si>
    <t>Marks for questions will feed through from questions tab (cells J10:39)</t>
  </si>
  <si>
    <t xml:space="preserve">Saturday Ride </t>
  </si>
  <si>
    <t xml:space="preserve">Sunday Ride </t>
  </si>
  <si>
    <t>Questions - Enter questions marks</t>
  </si>
  <si>
    <t>Nav Ride Score - Results</t>
  </si>
  <si>
    <t xml:space="preserve">*Option - Cells J -M Breed awards and camping </t>
  </si>
  <si>
    <t xml:space="preserve">Riders - Jackpot </t>
  </si>
  <si>
    <t>*** Works off Name 1 - make sure Name 1 is Riders 1 on draw and scoring sheet</t>
  </si>
  <si>
    <t>Rider Count</t>
  </si>
  <si>
    <t xml:space="preserve">Make sure rider 1 and 2 in same order and scores will come through </t>
  </si>
  <si>
    <t xml:space="preserve">*Option - Cells I -M Breed awards, pair count and time request  </t>
  </si>
  <si>
    <t xml:space="preserve">Jackpot Club Name </t>
  </si>
  <si>
    <t xml:space="preserve">Jackpot Date </t>
  </si>
  <si>
    <t>Yes</t>
  </si>
  <si>
    <t xml:space="preserve">No </t>
  </si>
  <si>
    <t>Copy pair names onto sheet and yes or no for if they qualify for the jackpot  (cells B5:37)</t>
  </si>
  <si>
    <t>Enter the start time in cells K10-39 - must be in format hh:mm:ss (hours:minutes:seconds) - use : key to enter in this format eg enter like this 10:50:17</t>
  </si>
  <si>
    <t>Elim/WD</t>
  </si>
  <si>
    <t xml:space="preserve">Enter Yes in column K if the rider is eliminated (fall etc) or withdraws. If eliminate due to time don’t enter here will auto fill cell O based on time </t>
  </si>
  <si>
    <t xml:space="preserve">Under/ Over </t>
  </si>
  <si>
    <t xml:space="preserve">Time Over/ Under </t>
  </si>
  <si>
    <t>Total Mins for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</si>
</sst>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4" x14ac:knownFonts="1">
    <font>
      <sz val="11"/>
      <color theme="1"/>
      <name val="Aptos Narrow"/>
      <family val="2"/>
      <scheme val="minor"/>
    </font>
    <font>
      <sz val="8"/>
      <name val="Aptos Narrow"/>
      <family val="2"/>
      <scheme val="minor"/>
    </font>
    <font>
      <sz val="11"/>
      <color theme="1"/>
      <name val="Aptos Narrow"/>
      <family val="2"/>
      <scheme val="minor"/>
    </font>
    <font>
      <b/>
      <u/>
      <sz val="11"/>
      <color theme="1"/>
      <name val="Aptos Narrow"/>
      <family val="2"/>
      <scheme val="minor"/>
    </font>
    <font>
      <sz val="12"/>
      <color theme="1"/>
      <name val="Aptos Narrow"/>
      <family val="2"/>
      <scheme val="minor"/>
    </font>
    <font>
      <b/>
      <sz val="12"/>
      <color theme="1"/>
      <name val="Aptos Narrow"/>
      <family val="2"/>
      <scheme val="minor"/>
    </font>
    <font>
      <b/>
      <sz val="11"/>
      <color theme="1"/>
      <name val="Aptos Narrow"/>
      <family val="2"/>
      <scheme val="minor"/>
    </font>
    <font>
      <sz val="16"/>
      <color theme="1"/>
      <name val="Aptos Narrow"/>
      <family val="2"/>
      <scheme val="minor"/>
    </font>
    <font>
      <b/>
      <sz val="16"/>
      <color theme="1"/>
      <name val="Aptos Narrow"/>
      <family val="2"/>
      <scheme val="minor"/>
    </font>
    <font>
      <sz val="11"/>
      <color indexed="8"/>
      <name val="Aptos Narrow"/>
      <family val="2"/>
      <scheme val="minor"/>
    </font>
    <font>
      <sz val="14"/>
      <color theme="1"/>
      <name val="Aptos Narrow"/>
      <family val="2"/>
      <scheme val="minor"/>
    </font>
    <font>
      <b/>
      <sz val="14"/>
      <color theme="1"/>
      <name val="Aptos Narrow"/>
      <family val="2"/>
      <scheme val="minor"/>
    </font>
    <font>
      <sz val="18"/>
      <color theme="1"/>
      <name val="Aptos Narrow"/>
      <family val="2"/>
      <scheme val="minor"/>
    </font>
    <font>
      <b/>
      <sz val="18"/>
      <color theme="1"/>
      <name val="Aptos Narrow"/>
      <family val="2"/>
      <scheme val="minor"/>
    </font>
  </fonts>
  <fills count="8">
    <fill>
      <patternFill patternType="none"/>
    </fill>
    <fill>
      <patternFill patternType="gray125"/>
    </fill>
    <fill>
      <patternFill patternType="solid">
        <fgColor theme="7" tint="0.79998168889431442"/>
        <bgColor indexed="64"/>
      </patternFill>
    </fill>
    <fill>
      <patternFill patternType="solid">
        <fgColor indexed="65"/>
        <bgColor indexed="64"/>
      </patternFill>
    </fill>
    <fill>
      <patternFill patternType="solid">
        <fgColor auto="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2"/>
        <bgColor indexed="64"/>
      </patternFill>
    </fill>
  </fills>
  <borders count="5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ck">
        <color indexed="64"/>
      </right>
      <top style="medium">
        <color indexed="64"/>
      </top>
      <bottom style="medium">
        <color indexed="64"/>
      </bottom>
      <diagonal/>
    </border>
    <border>
      <left/>
      <right style="thick">
        <color indexed="64"/>
      </right>
      <top/>
      <bottom/>
      <diagonal/>
    </border>
    <border>
      <left/>
      <right style="thick">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ck">
        <color auto="1"/>
      </left>
      <right/>
      <top/>
      <bottom style="thick">
        <color auto="1"/>
      </bottom>
      <diagonal/>
    </border>
    <border>
      <left/>
      <right style="thick">
        <color auto="1"/>
      </right>
      <top/>
      <bottom style="thick">
        <color auto="1"/>
      </bottom>
      <diagonal/>
    </border>
    <border>
      <left style="thin">
        <color auto="1"/>
      </left>
      <right style="thin">
        <color auto="1"/>
      </right>
      <top/>
      <bottom style="thick">
        <color auto="1"/>
      </bottom>
      <diagonal/>
    </border>
    <border>
      <left style="thick">
        <color auto="1"/>
      </left>
      <right style="thin">
        <color auto="1"/>
      </right>
      <top style="medium">
        <color indexed="64"/>
      </top>
      <bottom style="thin">
        <color auto="1"/>
      </bottom>
      <diagonal/>
    </border>
    <border>
      <left style="thin">
        <color auto="1"/>
      </left>
      <right style="thick">
        <color indexed="64"/>
      </right>
      <top style="medium">
        <color indexed="64"/>
      </top>
      <bottom style="thin">
        <color auto="1"/>
      </bottom>
      <diagonal/>
    </border>
    <border>
      <left style="thick">
        <color auto="1"/>
      </left>
      <right style="thin">
        <color auto="1"/>
      </right>
      <top style="thin">
        <color auto="1"/>
      </top>
      <bottom style="thin">
        <color auto="1"/>
      </bottom>
      <diagonal/>
    </border>
    <border>
      <left style="thin">
        <color auto="1"/>
      </left>
      <right style="thick">
        <color indexed="64"/>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s>
  <cellStyleXfs count="3">
    <xf numFmtId="0" fontId="0" fillId="0" borderId="0"/>
    <xf numFmtId="9" fontId="2" fillId="0" borderId="0" applyFont="0" applyFill="0" applyBorder="0" applyAlignment="0" applyProtection="0"/>
    <xf numFmtId="0" fontId="9" fillId="0" borderId="0"/>
  </cellStyleXfs>
  <cellXfs count="307">
    <xf numFmtId="0" fontId="0" fillId="0" borderId="0" xfId="0"/>
    <xf numFmtId="0" fontId="4" fillId="0" borderId="0" xfId="0" applyFont="1" applyProtection="1">
      <protection locked="0"/>
    </xf>
    <xf numFmtId="0" fontId="5" fillId="5" borderId="1" xfId="0" applyFont="1" applyFill="1" applyBorder="1" applyAlignment="1" applyProtection="1">
      <alignment horizontal="center"/>
      <protection locked="0"/>
    </xf>
    <xf numFmtId="20" fontId="4" fillId="5" borderId="12" xfId="0" applyNumberFormat="1" applyFont="1" applyFill="1" applyBorder="1" applyAlignment="1" applyProtection="1">
      <alignment horizontal="center"/>
      <protection locked="0"/>
    </xf>
    <xf numFmtId="0" fontId="5" fillId="2" borderId="10" xfId="0" applyFont="1" applyFill="1" applyBorder="1"/>
    <xf numFmtId="0" fontId="7" fillId="0" borderId="0" xfId="0" applyFont="1" applyAlignment="1" applyProtection="1">
      <alignment horizontal="center"/>
      <protection locked="0"/>
    </xf>
    <xf numFmtId="0" fontId="4" fillId="3" borderId="3" xfId="0" applyFont="1" applyFill="1" applyBorder="1" applyProtection="1">
      <protection locked="0"/>
    </xf>
    <xf numFmtId="0" fontId="4" fillId="5" borderId="18" xfId="0" applyFont="1" applyFill="1" applyBorder="1" applyProtection="1">
      <protection locked="0"/>
    </xf>
    <xf numFmtId="0" fontId="4" fillId="5" borderId="19" xfId="0" applyFont="1" applyFill="1" applyBorder="1" applyProtection="1">
      <protection locked="0"/>
    </xf>
    <xf numFmtId="21" fontId="5" fillId="3" borderId="10" xfId="0" applyNumberFormat="1" applyFont="1" applyFill="1" applyBorder="1" applyProtection="1">
      <protection locked="0"/>
    </xf>
    <xf numFmtId="0" fontId="4" fillId="4" borderId="6" xfId="0" applyFont="1" applyFill="1" applyBorder="1" applyProtection="1">
      <protection locked="0"/>
    </xf>
    <xf numFmtId="47" fontId="4" fillId="4" borderId="7" xfId="0" applyNumberFormat="1" applyFont="1" applyFill="1" applyBorder="1" applyProtection="1">
      <protection locked="0"/>
    </xf>
    <xf numFmtId="0" fontId="4" fillId="4" borderId="7" xfId="0" applyFont="1" applyFill="1" applyBorder="1" applyProtection="1">
      <protection locked="0"/>
    </xf>
    <xf numFmtId="0" fontId="4" fillId="4" borderId="7" xfId="0" applyFont="1" applyFill="1" applyBorder="1" applyAlignment="1" applyProtection="1">
      <alignment horizontal="left"/>
      <protection locked="0"/>
    </xf>
    <xf numFmtId="0" fontId="4" fillId="3" borderId="7" xfId="0" applyFont="1" applyFill="1" applyBorder="1" applyProtection="1">
      <protection locked="0"/>
    </xf>
    <xf numFmtId="0" fontId="4" fillId="3" borderId="7" xfId="0" applyFont="1" applyFill="1" applyBorder="1" applyAlignment="1" applyProtection="1">
      <alignment horizontal="center"/>
      <protection locked="0"/>
    </xf>
    <xf numFmtId="0" fontId="4" fillId="5" borderId="12" xfId="0" applyFont="1" applyFill="1" applyBorder="1" applyProtection="1">
      <protection locked="0"/>
    </xf>
    <xf numFmtId="0" fontId="4" fillId="5" borderId="16" xfId="0" applyFont="1" applyFill="1" applyBorder="1" applyProtection="1">
      <protection locked="0"/>
    </xf>
    <xf numFmtId="21" fontId="4" fillId="0" borderId="11" xfId="0" applyNumberFormat="1" applyFont="1" applyBorder="1"/>
    <xf numFmtId="21" fontId="5" fillId="3" borderId="1" xfId="0" applyNumberFormat="1" applyFont="1" applyFill="1" applyBorder="1"/>
    <xf numFmtId="0" fontId="5" fillId="2" borderId="9" xfId="0" applyFont="1" applyFill="1" applyBorder="1"/>
    <xf numFmtId="14" fontId="5" fillId="2" borderId="10" xfId="0" applyNumberFormat="1" applyFont="1" applyFill="1" applyBorder="1"/>
    <xf numFmtId="0" fontId="0" fillId="5" borderId="0" xfId="0" applyFill="1" applyProtection="1">
      <protection locked="0"/>
    </xf>
    <xf numFmtId="14" fontId="0" fillId="5" borderId="0" xfId="0" applyNumberFormat="1" applyFill="1" applyAlignment="1" applyProtection="1">
      <alignment horizontal="left"/>
      <protection locked="0"/>
    </xf>
    <xf numFmtId="0" fontId="3" fillId="0" borderId="0" xfId="0" applyFont="1"/>
    <xf numFmtId="0" fontId="0" fillId="5" borderId="0" xfId="0" applyFill="1"/>
    <xf numFmtId="0" fontId="6" fillId="0" borderId="9" xfId="0" applyFont="1" applyBorder="1"/>
    <xf numFmtId="0" fontId="6" fillId="0" borderId="10" xfId="0" applyFont="1" applyBorder="1"/>
    <xf numFmtId="0" fontId="6" fillId="0" borderId="1" xfId="0" applyFont="1" applyBorder="1"/>
    <xf numFmtId="0" fontId="6" fillId="0" borderId="0" xfId="0" applyFont="1"/>
    <xf numFmtId="0" fontId="0" fillId="0" borderId="4" xfId="0" applyBorder="1"/>
    <xf numFmtId="0" fontId="0" fillId="0" borderId="12" xfId="0" applyBorder="1" applyAlignment="1">
      <alignment horizontal="center"/>
    </xf>
    <xf numFmtId="0" fontId="0" fillId="0" borderId="13" xfId="0" applyBorder="1" applyAlignment="1">
      <alignment horizontal="center"/>
    </xf>
    <xf numFmtId="0" fontId="0" fillId="0" borderId="6" xfId="0" applyBorder="1"/>
    <xf numFmtId="0" fontId="0" fillId="0" borderId="14" xfId="0" applyBorder="1" applyAlignment="1">
      <alignment horizontal="center"/>
    </xf>
    <xf numFmtId="0" fontId="4" fillId="0" borderId="9" xfId="0" applyFont="1" applyBorder="1"/>
    <xf numFmtId="0" fontId="4" fillId="0" borderId="10" xfId="0" applyFont="1" applyBorder="1"/>
    <xf numFmtId="0" fontId="4" fillId="3" borderId="2" xfId="0" applyFont="1" applyFill="1" applyBorder="1"/>
    <xf numFmtId="0" fontId="4" fillId="3" borderId="3" xfId="0" applyFont="1" applyFill="1" applyBorder="1"/>
    <xf numFmtId="0" fontId="4" fillId="3" borderId="4" xfId="0" applyFont="1" applyFill="1" applyBorder="1"/>
    <xf numFmtId="0" fontId="5" fillId="3" borderId="9" xfId="0" applyFont="1" applyFill="1" applyBorder="1"/>
    <xf numFmtId="0" fontId="5" fillId="3" borderId="10" xfId="0" applyFont="1" applyFill="1" applyBorder="1"/>
    <xf numFmtId="0" fontId="5" fillId="2" borderId="9"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7" fillId="2" borderId="25" xfId="0" applyFont="1" applyFill="1" applyBorder="1" applyAlignment="1" applyProtection="1">
      <alignment horizontal="center"/>
      <protection locked="0"/>
    </xf>
    <xf numFmtId="0" fontId="7" fillId="3" borderId="26" xfId="0" applyFont="1" applyFill="1" applyBorder="1" applyAlignment="1" applyProtection="1">
      <alignment horizontal="center"/>
      <protection locked="0"/>
    </xf>
    <xf numFmtId="0" fontId="4" fillId="3" borderId="26" xfId="0" applyFont="1" applyFill="1" applyBorder="1" applyProtection="1">
      <protection locked="0"/>
    </xf>
    <xf numFmtId="0" fontId="7" fillId="3" borderId="27" xfId="0" applyFont="1" applyFill="1" applyBorder="1" applyAlignment="1" applyProtection="1">
      <alignment horizontal="center"/>
      <protection locked="0"/>
    </xf>
    <xf numFmtId="0" fontId="4" fillId="5" borderId="12" xfId="0" applyFont="1" applyFill="1" applyBorder="1" applyAlignment="1" applyProtection="1">
      <alignment horizontal="center"/>
      <protection locked="0"/>
    </xf>
    <xf numFmtId="0" fontId="4" fillId="5" borderId="5" xfId="0" applyFont="1" applyFill="1" applyBorder="1" applyAlignment="1" applyProtection="1">
      <alignment horizontal="center"/>
      <protection locked="0"/>
    </xf>
    <xf numFmtId="0" fontId="4" fillId="5" borderId="16" xfId="0" applyFont="1" applyFill="1" applyBorder="1" applyAlignment="1" applyProtection="1">
      <alignment horizontal="center"/>
      <protection locked="0"/>
    </xf>
    <xf numFmtId="0" fontId="4" fillId="5" borderId="17" xfId="0" applyFont="1" applyFill="1" applyBorder="1" applyAlignment="1" applyProtection="1">
      <alignment horizontal="center"/>
      <protection locked="0"/>
    </xf>
    <xf numFmtId="0" fontId="0" fillId="6" borderId="0" xfId="0" applyFill="1"/>
    <xf numFmtId="0" fontId="5" fillId="6" borderId="4" xfId="0" applyFont="1" applyFill="1" applyBorder="1" applyAlignment="1" applyProtection="1">
      <alignment horizontal="left" vertical="top"/>
      <protection locked="0"/>
    </xf>
    <xf numFmtId="0" fontId="5" fillId="6" borderId="15" xfId="0" applyFont="1" applyFill="1" applyBorder="1" applyAlignment="1" applyProtection="1">
      <alignment horizontal="left" vertical="top"/>
      <protection locked="0"/>
    </xf>
    <xf numFmtId="9" fontId="0" fillId="6" borderId="21" xfId="0" applyNumberFormat="1" applyFill="1" applyBorder="1" applyAlignment="1" applyProtection="1">
      <alignment horizontal="center"/>
      <protection locked="0"/>
    </xf>
    <xf numFmtId="9" fontId="0" fillId="6" borderId="22" xfId="0" applyNumberFormat="1" applyFill="1" applyBorder="1" applyAlignment="1" applyProtection="1">
      <alignment horizontal="center"/>
      <protection locked="0"/>
    </xf>
    <xf numFmtId="9" fontId="0" fillId="6" borderId="23" xfId="0" applyNumberFormat="1" applyFill="1" applyBorder="1" applyAlignment="1" applyProtection="1">
      <alignment horizontal="center"/>
      <protection locked="0"/>
    </xf>
    <xf numFmtId="21" fontId="4" fillId="6" borderId="20" xfId="0" applyNumberFormat="1" applyFont="1" applyFill="1" applyBorder="1" applyProtection="1">
      <protection locked="0"/>
    </xf>
    <xf numFmtId="21" fontId="4" fillId="6" borderId="1" xfId="0" applyNumberFormat="1" applyFont="1" applyFill="1" applyBorder="1" applyProtection="1">
      <protection locked="0"/>
    </xf>
    <xf numFmtId="0" fontId="5" fillId="2" borderId="11" xfId="0" applyFont="1" applyFill="1" applyBorder="1" applyAlignment="1">
      <alignment horizontal="center" vertical="center" wrapText="1"/>
    </xf>
    <xf numFmtId="0" fontId="0" fillId="0" borderId="23" xfId="0" applyBorder="1" applyAlignment="1">
      <alignment horizontal="center"/>
    </xf>
    <xf numFmtId="0" fontId="0" fillId="0" borderId="0" xfId="0" applyAlignment="1">
      <alignment horizontal="center"/>
    </xf>
    <xf numFmtId="0" fontId="0" fillId="5" borderId="16" xfId="0" applyFill="1" applyBorder="1" applyAlignment="1" applyProtection="1">
      <alignment horizontal="center"/>
      <protection locked="0"/>
    </xf>
    <xf numFmtId="0" fontId="0" fillId="5" borderId="34" xfId="0" applyFill="1" applyBorder="1" applyAlignment="1" applyProtection="1">
      <alignment horizontal="center"/>
      <protection locked="0"/>
    </xf>
    <xf numFmtId="0" fontId="0" fillId="5" borderId="35" xfId="0" applyFill="1" applyBorder="1" applyAlignment="1" applyProtection="1">
      <alignment horizontal="center"/>
      <protection locked="0"/>
    </xf>
    <xf numFmtId="0" fontId="0" fillId="5" borderId="36" xfId="0" applyFill="1" applyBorder="1" applyAlignment="1" applyProtection="1">
      <alignment horizontal="center"/>
      <protection locked="0"/>
    </xf>
    <xf numFmtId="0" fontId="0" fillId="0" borderId="37" xfId="0" applyBorder="1" applyAlignment="1">
      <alignment horizontal="center"/>
    </xf>
    <xf numFmtId="0" fontId="0" fillId="2" borderId="10" xfId="0" applyFill="1" applyBorder="1"/>
    <xf numFmtId="0" fontId="0" fillId="2" borderId="11" xfId="0" applyFill="1" applyBorder="1"/>
    <xf numFmtId="0" fontId="6" fillId="2" borderId="32" xfId="0" applyFont="1" applyFill="1" applyBorder="1" applyAlignment="1">
      <alignment horizontal="center"/>
    </xf>
    <xf numFmtId="0" fontId="6" fillId="2" borderId="20" xfId="0" applyFont="1" applyFill="1" applyBorder="1" applyAlignment="1">
      <alignment horizontal="center"/>
    </xf>
    <xf numFmtId="0" fontId="6" fillId="2" borderId="33" xfId="0" applyFont="1" applyFill="1" applyBorder="1" applyAlignment="1">
      <alignment horizontal="center"/>
    </xf>
    <xf numFmtId="0" fontId="5" fillId="0" borderId="0" xfId="0" applyFont="1"/>
    <xf numFmtId="0" fontId="5" fillId="2" borderId="10" xfId="0" applyFont="1" applyFill="1" applyBorder="1" applyAlignment="1">
      <alignment horizontal="center"/>
    </xf>
    <xf numFmtId="0" fontId="5" fillId="2" borderId="11" xfId="0" applyFont="1" applyFill="1" applyBorder="1"/>
    <xf numFmtId="0" fontId="5" fillId="0" borderId="38" xfId="0" applyFont="1" applyBorder="1" applyAlignment="1">
      <alignment horizontal="left" vertical="top"/>
    </xf>
    <xf numFmtId="0" fontId="5" fillId="0" borderId="39" xfId="0" applyFont="1" applyBorder="1" applyAlignment="1">
      <alignment horizontal="left" vertical="top"/>
    </xf>
    <xf numFmtId="0" fontId="5" fillId="0" borderId="40" xfId="0" applyFont="1" applyBorder="1" applyAlignment="1">
      <alignment horizontal="center" vertical="top"/>
    </xf>
    <xf numFmtId="0" fontId="5" fillId="0" borderId="24" xfId="0" applyFont="1" applyBorder="1" applyAlignment="1">
      <alignment horizontal="left" vertical="top"/>
    </xf>
    <xf numFmtId="0" fontId="5" fillId="0" borderId="16" xfId="0" applyFont="1" applyBorder="1" applyAlignment="1">
      <alignment horizontal="left" vertical="top"/>
    </xf>
    <xf numFmtId="0" fontId="5" fillId="0" borderId="41" xfId="0" applyFont="1" applyBorder="1" applyAlignment="1">
      <alignment horizontal="center" vertical="top"/>
    </xf>
    <xf numFmtId="0" fontId="5" fillId="0" borderId="6" xfId="0" applyFont="1" applyBorder="1" applyAlignment="1">
      <alignment horizontal="left" vertical="top"/>
    </xf>
    <xf numFmtId="0" fontId="5" fillId="0" borderId="7" xfId="0" applyFont="1" applyBorder="1" applyAlignment="1">
      <alignment horizontal="left" vertical="top"/>
    </xf>
    <xf numFmtId="0" fontId="5" fillId="0" borderId="8" xfId="0" applyFont="1" applyBorder="1" applyAlignment="1">
      <alignment horizontal="left" vertical="top"/>
    </xf>
    <xf numFmtId="0" fontId="5" fillId="0" borderId="31" xfId="0" applyFont="1" applyBorder="1" applyAlignment="1">
      <alignment horizontal="center" vertical="top"/>
    </xf>
    <xf numFmtId="0" fontId="0" fillId="6" borderId="21" xfId="0" applyFill="1" applyBorder="1" applyAlignment="1" applyProtection="1">
      <alignment horizontal="center"/>
      <protection locked="0"/>
    </xf>
    <xf numFmtId="0" fontId="0" fillId="6" borderId="23" xfId="0" applyFill="1" applyBorder="1" applyAlignment="1" applyProtection="1">
      <alignment horizontal="center"/>
      <protection locked="0"/>
    </xf>
    <xf numFmtId="17" fontId="0" fillId="6" borderId="22" xfId="0" quotePrefix="1" applyNumberFormat="1" applyFill="1" applyBorder="1" applyAlignment="1" applyProtection="1">
      <alignment horizontal="center"/>
      <protection locked="0"/>
    </xf>
    <xf numFmtId="0" fontId="0" fillId="6" borderId="22" xfId="0" quotePrefix="1" applyFill="1" applyBorder="1" applyAlignment="1" applyProtection="1">
      <alignment horizontal="center"/>
      <protection locked="0"/>
    </xf>
    <xf numFmtId="0" fontId="0" fillId="0" borderId="38" xfId="0" applyBorder="1" applyAlignment="1" applyProtection="1">
      <alignment horizontal="center"/>
      <protection locked="0"/>
    </xf>
    <xf numFmtId="0" fontId="0" fillId="0" borderId="39" xfId="0" applyBorder="1" applyAlignment="1" applyProtection="1">
      <alignment horizontal="center"/>
      <protection locked="0"/>
    </xf>
    <xf numFmtId="0" fontId="0" fillId="0" borderId="40" xfId="0" applyBorder="1" applyAlignment="1" applyProtection="1">
      <alignment horizontal="center"/>
      <protection locked="0"/>
    </xf>
    <xf numFmtId="0" fontId="0" fillId="0" borderId="52" xfId="0" applyBorder="1" applyAlignment="1" applyProtection="1">
      <alignment horizontal="center"/>
      <protection locked="0"/>
    </xf>
    <xf numFmtId="0" fontId="0" fillId="0" borderId="2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41" xfId="0" applyBorder="1" applyAlignment="1" applyProtection="1">
      <alignment horizontal="center"/>
      <protection locked="0"/>
    </xf>
    <xf numFmtId="0" fontId="0" fillId="0" borderId="53" xfId="0" applyBorder="1" applyAlignment="1" applyProtection="1">
      <alignment horizontal="center"/>
      <protection locked="0"/>
    </xf>
    <xf numFmtId="20" fontId="4" fillId="0" borderId="53" xfId="0" applyNumberFormat="1" applyFont="1" applyBorder="1" applyAlignment="1" applyProtection="1">
      <alignment horizontal="center"/>
      <protection locked="0"/>
    </xf>
    <xf numFmtId="20" fontId="4" fillId="0" borderId="18" xfId="0" applyNumberFormat="1" applyFont="1" applyBorder="1" applyAlignment="1" applyProtection="1">
      <alignment horizontal="center"/>
      <protection locked="0"/>
    </xf>
    <xf numFmtId="0" fontId="7" fillId="0" borderId="11" xfId="0" applyFont="1" applyBorder="1" applyAlignment="1">
      <alignment horizontal="center"/>
    </xf>
    <xf numFmtId="0" fontId="4" fillId="3" borderId="0" xfId="0" applyFont="1" applyFill="1" applyProtection="1">
      <protection locked="0"/>
    </xf>
    <xf numFmtId="0" fontId="4" fillId="4" borderId="0" xfId="0" applyFont="1" applyFill="1"/>
    <xf numFmtId="0" fontId="4" fillId="3" borderId="0" xfId="0" applyFont="1" applyFill="1"/>
    <xf numFmtId="0" fontId="11" fillId="2" borderId="1" xfId="0" applyFont="1" applyFill="1" applyBorder="1" applyAlignment="1">
      <alignment wrapText="1"/>
    </xf>
    <xf numFmtId="0" fontId="11" fillId="2" borderId="1" xfId="0" applyFont="1" applyFill="1" applyBorder="1" applyAlignment="1">
      <alignment horizontal="left" wrapText="1"/>
    </xf>
    <xf numFmtId="0" fontId="11" fillId="2" borderId="9" xfId="0" applyFont="1" applyFill="1" applyBorder="1" applyAlignment="1">
      <alignment horizontal="center" wrapText="1"/>
    </xf>
    <xf numFmtId="0" fontId="11" fillId="2" borderId="1" xfId="0" applyFont="1" applyFill="1" applyBorder="1" applyAlignment="1">
      <alignment horizontal="center" wrapText="1"/>
    </xf>
    <xf numFmtId="0" fontId="7" fillId="0" borderId="2" xfId="0" applyFont="1" applyBorder="1" applyProtection="1">
      <protection locked="0"/>
    </xf>
    <xf numFmtId="0" fontId="7" fillId="0" borderId="3" xfId="0" applyFont="1" applyBorder="1" applyProtection="1">
      <protection locked="0"/>
    </xf>
    <xf numFmtId="0" fontId="7" fillId="0" borderId="3" xfId="0" applyFont="1" applyBorder="1" applyAlignment="1" applyProtection="1">
      <alignment horizontal="left"/>
      <protection locked="0"/>
    </xf>
    <xf numFmtId="0" fontId="7" fillId="0" borderId="3" xfId="0" applyFont="1" applyBorder="1" applyAlignment="1" applyProtection="1">
      <alignment horizontal="center"/>
      <protection locked="0"/>
    </xf>
    <xf numFmtId="0" fontId="8" fillId="2" borderId="9" xfId="0" applyFont="1" applyFill="1" applyBorder="1"/>
    <xf numFmtId="0" fontId="7" fillId="2" borderId="10" xfId="0" applyFont="1" applyFill="1" applyBorder="1"/>
    <xf numFmtId="0" fontId="7" fillId="2" borderId="10" xfId="0" applyFont="1" applyFill="1" applyBorder="1" applyAlignment="1">
      <alignment horizontal="left"/>
    </xf>
    <xf numFmtId="0" fontId="8" fillId="2" borderId="10" xfId="0" applyFont="1" applyFill="1" applyBorder="1" applyAlignment="1">
      <alignment horizontal="left"/>
    </xf>
    <xf numFmtId="14" fontId="8" fillId="2" borderId="10" xfId="0" applyNumberFormat="1" applyFont="1" applyFill="1" applyBorder="1"/>
    <xf numFmtId="0" fontId="7" fillId="2" borderId="10" xfId="0" applyFont="1" applyFill="1" applyBorder="1" applyProtection="1">
      <protection locked="0"/>
    </xf>
    <xf numFmtId="0" fontId="7" fillId="2" borderId="10" xfId="0" applyFont="1" applyFill="1" applyBorder="1" applyAlignment="1" applyProtection="1">
      <alignment horizontal="center"/>
      <protection locked="0"/>
    </xf>
    <xf numFmtId="0" fontId="7" fillId="4" borderId="4" xfId="0" applyFont="1" applyFill="1" applyBorder="1" applyProtection="1">
      <protection locked="0"/>
    </xf>
    <xf numFmtId="4" fontId="7" fillId="4" borderId="0" xfId="0" applyNumberFormat="1" applyFont="1" applyFill="1" applyProtection="1">
      <protection locked="0"/>
    </xf>
    <xf numFmtId="21" fontId="7" fillId="4" borderId="0" xfId="0" applyNumberFormat="1" applyFont="1" applyFill="1" applyProtection="1">
      <protection locked="0"/>
    </xf>
    <xf numFmtId="2" fontId="7" fillId="4" borderId="0" xfId="0" applyNumberFormat="1" applyFont="1" applyFill="1" applyAlignment="1" applyProtection="1">
      <alignment horizontal="left"/>
      <protection locked="0"/>
    </xf>
    <xf numFmtId="0" fontId="7" fillId="4" borderId="0" xfId="0" applyFont="1" applyFill="1" applyAlignment="1" applyProtection="1">
      <alignment horizontal="left"/>
      <protection locked="0"/>
    </xf>
    <xf numFmtId="0" fontId="7" fillId="4" borderId="0" xfId="0" applyFont="1" applyFill="1" applyProtection="1">
      <protection locked="0"/>
    </xf>
    <xf numFmtId="0" fontId="7" fillId="3" borderId="0" xfId="0" applyFont="1" applyFill="1" applyProtection="1">
      <protection locked="0"/>
    </xf>
    <xf numFmtId="0" fontId="7" fillId="3" borderId="0" xfId="0" applyFont="1" applyFill="1" applyAlignment="1" applyProtection="1">
      <alignment horizontal="center"/>
      <protection locked="0"/>
    </xf>
    <xf numFmtId="0" fontId="7" fillId="4" borderId="6" xfId="0" applyFont="1" applyFill="1" applyBorder="1" applyProtection="1">
      <protection locked="0"/>
    </xf>
    <xf numFmtId="47" fontId="7" fillId="4" borderId="7" xfId="0" applyNumberFormat="1" applyFont="1" applyFill="1" applyBorder="1" applyProtection="1">
      <protection locked="0"/>
    </xf>
    <xf numFmtId="0" fontId="7" fillId="4" borderId="7" xfId="0" applyFont="1" applyFill="1" applyBorder="1" applyProtection="1">
      <protection locked="0"/>
    </xf>
    <xf numFmtId="0" fontId="7" fillId="4" borderId="7" xfId="0" applyFont="1" applyFill="1" applyBorder="1" applyAlignment="1" applyProtection="1">
      <alignment horizontal="left"/>
      <protection locked="0"/>
    </xf>
    <xf numFmtId="0" fontId="7" fillId="3" borderId="7" xfId="0" applyFont="1" applyFill="1" applyBorder="1" applyProtection="1">
      <protection locked="0"/>
    </xf>
    <xf numFmtId="21" fontId="7" fillId="6" borderId="1" xfId="0" applyNumberFormat="1" applyFont="1" applyFill="1" applyBorder="1" applyProtection="1">
      <protection locked="0"/>
    </xf>
    <xf numFmtId="0" fontId="7" fillId="3" borderId="7" xfId="0" applyFont="1" applyFill="1" applyBorder="1" applyAlignment="1" applyProtection="1">
      <alignment horizontal="center"/>
      <protection locked="0"/>
    </xf>
    <xf numFmtId="0" fontId="7" fillId="0" borderId="4" xfId="0" applyFont="1" applyBorder="1"/>
    <xf numFmtId="20" fontId="7" fillId="0" borderId="12" xfId="0" applyNumberFormat="1" applyFont="1" applyBorder="1"/>
    <xf numFmtId="0" fontId="7" fillId="0" borderId="12" xfId="0" applyFont="1" applyBorder="1"/>
    <xf numFmtId="0" fontId="7" fillId="0" borderId="12" xfId="0" applyFont="1" applyBorder="1" applyAlignment="1">
      <alignment horizontal="left"/>
    </xf>
    <xf numFmtId="9" fontId="7" fillId="0" borderId="12" xfId="1" applyFont="1" applyBorder="1" applyAlignment="1" applyProtection="1">
      <alignment horizontal="left"/>
    </xf>
    <xf numFmtId="9" fontId="7" fillId="0" borderId="12" xfId="1" applyFont="1" applyBorder="1" applyProtection="1"/>
    <xf numFmtId="21" fontId="7" fillId="5" borderId="12" xfId="0" applyNumberFormat="1" applyFont="1" applyFill="1" applyBorder="1" applyProtection="1">
      <protection locked="0"/>
    </xf>
    <xf numFmtId="21" fontId="7" fillId="0" borderId="12" xfId="0" applyNumberFormat="1" applyFont="1" applyBorder="1"/>
    <xf numFmtId="1" fontId="7" fillId="0" borderId="12" xfId="0" applyNumberFormat="1" applyFont="1" applyBorder="1"/>
    <xf numFmtId="4" fontId="7" fillId="0" borderId="12" xfId="0" applyNumberFormat="1" applyFont="1" applyBorder="1"/>
    <xf numFmtId="9" fontId="7" fillId="0" borderId="28" xfId="1" applyFont="1" applyBorder="1" applyAlignment="1" applyProtection="1">
      <alignment horizontal="center"/>
    </xf>
    <xf numFmtId="0" fontId="7" fillId="0" borderId="24" xfId="0" applyFont="1" applyBorder="1"/>
    <xf numFmtId="20" fontId="7" fillId="0" borderId="16" xfId="0" applyNumberFormat="1" applyFont="1" applyBorder="1"/>
    <xf numFmtId="0" fontId="7" fillId="0" borderId="16" xfId="0" applyFont="1" applyBorder="1"/>
    <xf numFmtId="0" fontId="7" fillId="0" borderId="16" xfId="0" applyFont="1" applyBorder="1" applyAlignment="1">
      <alignment horizontal="left"/>
    </xf>
    <xf numFmtId="9" fontId="7" fillId="0" borderId="16" xfId="1" applyFont="1" applyBorder="1" applyAlignment="1" applyProtection="1">
      <alignment horizontal="left"/>
    </xf>
    <xf numFmtId="9" fontId="7" fillId="0" borderId="16" xfId="1" applyFont="1" applyBorder="1" applyProtection="1"/>
    <xf numFmtId="21" fontId="7" fillId="5" borderId="16" xfId="0" applyNumberFormat="1" applyFont="1" applyFill="1" applyBorder="1" applyProtection="1">
      <protection locked="0"/>
    </xf>
    <xf numFmtId="21" fontId="7" fillId="0" borderId="16" xfId="0" applyNumberFormat="1" applyFont="1" applyBorder="1"/>
    <xf numFmtId="45" fontId="7" fillId="0" borderId="16" xfId="0" applyNumberFormat="1" applyFont="1" applyBorder="1"/>
    <xf numFmtId="1" fontId="7" fillId="0" borderId="16" xfId="0" applyNumberFormat="1" applyFont="1" applyBorder="1"/>
    <xf numFmtId="4" fontId="7" fillId="0" borderId="16" xfId="0" applyNumberFormat="1" applyFont="1" applyBorder="1"/>
    <xf numFmtId="9" fontId="7" fillId="0" borderId="29" xfId="1" applyFont="1" applyBorder="1" applyAlignment="1" applyProtection="1">
      <alignment horizontal="center"/>
    </xf>
    <xf numFmtId="0" fontId="7" fillId="0" borderId="6" xfId="0" applyFont="1" applyBorder="1" applyProtection="1">
      <protection locked="0"/>
    </xf>
    <xf numFmtId="20" fontId="7" fillId="0" borderId="14" xfId="0" applyNumberFormat="1" applyFont="1" applyBorder="1" applyProtection="1">
      <protection locked="0"/>
    </xf>
    <xf numFmtId="0" fontId="7" fillId="0" borderId="14" xfId="0" applyFont="1" applyBorder="1" applyProtection="1">
      <protection locked="0"/>
    </xf>
    <xf numFmtId="0" fontId="7" fillId="0" borderId="14" xfId="0" applyFont="1" applyBorder="1" applyAlignment="1" applyProtection="1">
      <alignment horizontal="left"/>
      <protection locked="0"/>
    </xf>
    <xf numFmtId="9" fontId="7" fillId="0" borderId="14" xfId="1" applyFont="1" applyBorder="1" applyAlignment="1" applyProtection="1">
      <alignment horizontal="left"/>
      <protection locked="0"/>
    </xf>
    <xf numFmtId="9" fontId="7" fillId="0" borderId="14" xfId="1" applyFont="1" applyBorder="1" applyProtection="1">
      <protection locked="0"/>
    </xf>
    <xf numFmtId="21" fontId="7" fillId="0" borderId="14" xfId="0" applyNumberFormat="1" applyFont="1" applyBorder="1" applyProtection="1">
      <protection locked="0"/>
    </xf>
    <xf numFmtId="45" fontId="7" fillId="0" borderId="14" xfId="0" applyNumberFormat="1" applyFont="1" applyBorder="1" applyProtection="1">
      <protection locked="0"/>
    </xf>
    <xf numFmtId="1" fontId="7" fillId="0" borderId="14" xfId="0" applyNumberFormat="1" applyFont="1" applyBorder="1" applyProtection="1">
      <protection locked="0"/>
    </xf>
    <xf numFmtId="4" fontId="7" fillId="0" borderId="14" xfId="0" applyNumberFormat="1" applyFont="1" applyBorder="1" applyProtection="1">
      <protection locked="0"/>
    </xf>
    <xf numFmtId="9" fontId="7" fillId="0" borderId="30" xfId="1" applyFont="1" applyBorder="1" applyAlignment="1" applyProtection="1">
      <alignment horizontal="center"/>
      <protection locked="0"/>
    </xf>
    <xf numFmtId="9" fontId="7" fillId="0" borderId="7" xfId="1" applyFont="1" applyBorder="1" applyAlignment="1" applyProtection="1">
      <alignment horizontal="center"/>
      <protection locked="0"/>
    </xf>
    <xf numFmtId="0" fontId="7" fillId="0" borderId="0" xfId="0" applyFont="1" applyProtection="1">
      <protection locked="0"/>
    </xf>
    <xf numFmtId="20" fontId="7" fillId="0" borderId="0" xfId="0" applyNumberFormat="1" applyFont="1" applyProtection="1">
      <protection locked="0"/>
    </xf>
    <xf numFmtId="0" fontId="7" fillId="0" borderId="0" xfId="0" applyFont="1" applyAlignment="1" applyProtection="1">
      <alignment horizontal="left"/>
      <protection locked="0"/>
    </xf>
    <xf numFmtId="9" fontId="7" fillId="0" borderId="0" xfId="1" applyFont="1" applyAlignment="1" applyProtection="1">
      <alignment horizontal="left"/>
      <protection locked="0"/>
    </xf>
    <xf numFmtId="9" fontId="7" fillId="0" borderId="0" xfId="1" applyFont="1" applyProtection="1">
      <protection locked="0"/>
    </xf>
    <xf numFmtId="21" fontId="7" fillId="0" borderId="0" xfId="0" applyNumberFormat="1" applyFont="1" applyProtection="1">
      <protection locked="0"/>
    </xf>
    <xf numFmtId="45" fontId="7" fillId="0" borderId="0" xfId="0" applyNumberFormat="1" applyFont="1" applyProtection="1">
      <protection locked="0"/>
    </xf>
    <xf numFmtId="1" fontId="7" fillId="0" borderId="0" xfId="0" applyNumberFormat="1" applyFont="1" applyProtection="1">
      <protection locked="0"/>
    </xf>
    <xf numFmtId="4" fontId="7" fillId="0" borderId="0" xfId="0" applyNumberFormat="1" applyFont="1" applyProtection="1">
      <protection locked="0"/>
    </xf>
    <xf numFmtId="9" fontId="7" fillId="0" borderId="0" xfId="1" applyFont="1" applyAlignment="1" applyProtection="1">
      <alignment horizontal="center"/>
      <protection locked="0"/>
    </xf>
    <xf numFmtId="0" fontId="12" fillId="0" borderId="0" xfId="0" applyFont="1" applyProtection="1">
      <protection locked="0"/>
    </xf>
    <xf numFmtId="0" fontId="12" fillId="0" borderId="0" xfId="0" applyFont="1" applyAlignment="1" applyProtection="1">
      <alignment horizontal="left"/>
      <protection locked="0"/>
    </xf>
    <xf numFmtId="0" fontId="12" fillId="0" borderId="0" xfId="0" applyFont="1" applyAlignment="1" applyProtection="1">
      <alignment horizontal="center"/>
      <protection locked="0"/>
    </xf>
    <xf numFmtId="0" fontId="12" fillId="4" borderId="4" xfId="0" applyFont="1" applyFill="1" applyBorder="1" applyProtection="1">
      <protection locked="0"/>
    </xf>
    <xf numFmtId="4" fontId="12" fillId="4" borderId="0" xfId="0" applyNumberFormat="1" applyFont="1" applyFill="1" applyProtection="1">
      <protection locked="0"/>
    </xf>
    <xf numFmtId="21" fontId="12" fillId="4" borderId="0" xfId="0" applyNumberFormat="1" applyFont="1" applyFill="1" applyProtection="1">
      <protection locked="0"/>
    </xf>
    <xf numFmtId="2" fontId="12" fillId="4" borderId="0" xfId="0" applyNumberFormat="1" applyFont="1" applyFill="1" applyAlignment="1" applyProtection="1">
      <alignment horizontal="left"/>
      <protection locked="0"/>
    </xf>
    <xf numFmtId="0" fontId="12" fillId="4" borderId="0" xfId="0" applyFont="1" applyFill="1" applyAlignment="1" applyProtection="1">
      <alignment horizontal="left"/>
      <protection locked="0"/>
    </xf>
    <xf numFmtId="0" fontId="12" fillId="4" borderId="0" xfId="0" applyFont="1" applyFill="1" applyProtection="1">
      <protection locked="0"/>
    </xf>
    <xf numFmtId="0" fontId="12" fillId="3" borderId="0" xfId="0" applyFont="1" applyFill="1" applyProtection="1">
      <protection locked="0"/>
    </xf>
    <xf numFmtId="0" fontId="12" fillId="3" borderId="0" xfId="0" applyFont="1" applyFill="1" applyAlignment="1" applyProtection="1">
      <alignment horizontal="center"/>
      <protection locked="0"/>
    </xf>
    <xf numFmtId="0" fontId="12" fillId="3" borderId="26" xfId="0" applyFont="1" applyFill="1" applyBorder="1" applyAlignment="1" applyProtection="1">
      <alignment horizontal="center"/>
      <protection locked="0"/>
    </xf>
    <xf numFmtId="0" fontId="12" fillId="0" borderId="11" xfId="0" applyFont="1" applyBorder="1" applyAlignment="1">
      <alignment horizontal="center"/>
    </xf>
    <xf numFmtId="4" fontId="12" fillId="0" borderId="0" xfId="0" applyNumberFormat="1" applyFont="1" applyProtection="1">
      <protection locked="0"/>
    </xf>
    <xf numFmtId="0" fontId="12" fillId="0" borderId="6" xfId="0" applyFont="1" applyBorder="1" applyProtection="1">
      <protection locked="0"/>
    </xf>
    <xf numFmtId="20" fontId="12" fillId="0" borderId="14" xfId="0" applyNumberFormat="1" applyFont="1" applyBorder="1" applyProtection="1">
      <protection locked="0"/>
    </xf>
    <xf numFmtId="0" fontId="12" fillId="0" borderId="14" xfId="0" applyFont="1" applyBorder="1" applyProtection="1">
      <protection locked="0"/>
    </xf>
    <xf numFmtId="0" fontId="12" fillId="0" borderId="14" xfId="0" applyFont="1" applyBorder="1" applyAlignment="1" applyProtection="1">
      <alignment horizontal="left"/>
      <protection locked="0"/>
    </xf>
    <xf numFmtId="9" fontId="12" fillId="0" borderId="14" xfId="1" applyFont="1" applyBorder="1" applyAlignment="1" applyProtection="1">
      <alignment horizontal="left"/>
      <protection locked="0"/>
    </xf>
    <xf numFmtId="9" fontId="12" fillId="0" borderId="14" xfId="1" applyFont="1" applyBorder="1" applyProtection="1">
      <protection locked="0"/>
    </xf>
    <xf numFmtId="21" fontId="12" fillId="0" borderId="14" xfId="0" applyNumberFormat="1" applyFont="1" applyBorder="1" applyProtection="1">
      <protection locked="0"/>
    </xf>
    <xf numFmtId="45" fontId="12" fillId="0" borderId="14" xfId="0" applyNumberFormat="1" applyFont="1" applyBorder="1" applyProtection="1">
      <protection locked="0"/>
    </xf>
    <xf numFmtId="1" fontId="12" fillId="0" borderId="14" xfId="0" applyNumberFormat="1" applyFont="1" applyBorder="1" applyProtection="1">
      <protection locked="0"/>
    </xf>
    <xf numFmtId="4" fontId="12" fillId="0" borderId="14" xfId="0" applyNumberFormat="1" applyFont="1" applyBorder="1" applyProtection="1">
      <protection locked="0"/>
    </xf>
    <xf numFmtId="9" fontId="12" fillId="0" borderId="30" xfId="1" applyFont="1" applyBorder="1" applyAlignment="1" applyProtection="1">
      <alignment horizontal="center"/>
      <protection locked="0"/>
    </xf>
    <xf numFmtId="9" fontId="12" fillId="0" borderId="7" xfId="1" applyFont="1" applyBorder="1" applyAlignment="1" applyProtection="1">
      <alignment horizontal="center"/>
      <protection locked="0"/>
    </xf>
    <xf numFmtId="20" fontId="12" fillId="0" borderId="0" xfId="0" applyNumberFormat="1" applyFont="1" applyProtection="1">
      <protection locked="0"/>
    </xf>
    <xf numFmtId="9" fontId="12" fillId="0" borderId="0" xfId="1" applyFont="1" applyAlignment="1" applyProtection="1">
      <alignment horizontal="left"/>
      <protection locked="0"/>
    </xf>
    <xf numFmtId="9" fontId="12" fillId="0" borderId="0" xfId="1" applyFont="1" applyProtection="1">
      <protection locked="0"/>
    </xf>
    <xf numFmtId="21" fontId="12" fillId="0" borderId="0" xfId="0" applyNumberFormat="1" applyFont="1" applyProtection="1">
      <protection locked="0"/>
    </xf>
    <xf numFmtId="45" fontId="12" fillId="0" borderId="0" xfId="0" applyNumberFormat="1" applyFont="1" applyProtection="1">
      <protection locked="0"/>
    </xf>
    <xf numFmtId="1" fontId="12" fillId="0" borderId="0" xfId="0" applyNumberFormat="1" applyFont="1" applyProtection="1">
      <protection locked="0"/>
    </xf>
    <xf numFmtId="9" fontId="12" fillId="0" borderId="0" xfId="1" applyFont="1" applyAlignment="1" applyProtection="1">
      <alignment horizontal="center"/>
      <protection locked="0"/>
    </xf>
    <xf numFmtId="0" fontId="4" fillId="3" borderId="26" xfId="0" applyFont="1" applyFill="1" applyBorder="1" applyAlignment="1" applyProtection="1">
      <alignment horizontal="center"/>
      <protection locked="0"/>
    </xf>
    <xf numFmtId="0" fontId="4" fillId="3" borderId="27" xfId="0" applyFont="1" applyFill="1" applyBorder="1" applyAlignment="1" applyProtection="1">
      <alignment horizontal="center"/>
      <protection locked="0"/>
    </xf>
    <xf numFmtId="0" fontId="11" fillId="2" borderId="11" xfId="0" applyFont="1" applyFill="1" applyBorder="1" applyAlignment="1">
      <alignment horizontal="center" wrapText="1"/>
    </xf>
    <xf numFmtId="0" fontId="10" fillId="0" borderId="0" xfId="0" applyFont="1" applyAlignment="1" applyProtection="1">
      <alignment wrapText="1"/>
      <protection locked="0"/>
    </xf>
    <xf numFmtId="9" fontId="0" fillId="0" borderId="0" xfId="0" applyNumberFormat="1" applyAlignment="1" applyProtection="1">
      <alignment horizontal="center"/>
      <protection locked="0"/>
    </xf>
    <xf numFmtId="0" fontId="0" fillId="0" borderId="0" xfId="0" applyAlignment="1" applyProtection="1">
      <alignment horizontal="center"/>
      <protection locked="0"/>
    </xf>
    <xf numFmtId="20" fontId="4" fillId="0" borderId="16" xfId="0" applyNumberFormat="1" applyFont="1" applyBorder="1" applyAlignment="1">
      <alignment horizontal="center"/>
    </xf>
    <xf numFmtId="0" fontId="4" fillId="0" borderId="14" xfId="0" applyFont="1" applyBorder="1" applyAlignment="1">
      <alignment horizontal="center"/>
    </xf>
    <xf numFmtId="0" fontId="5" fillId="0" borderId="0" xfId="0" applyFont="1" applyAlignment="1">
      <alignment horizontal="left" vertical="top"/>
    </xf>
    <xf numFmtId="0" fontId="4" fillId="0" borderId="0" xfId="0" applyFont="1" applyAlignment="1">
      <alignment horizontal="center"/>
    </xf>
    <xf numFmtId="0" fontId="4" fillId="0" borderId="0" xfId="0" applyFont="1"/>
    <xf numFmtId="0" fontId="5" fillId="2" borderId="9" xfId="0" applyFont="1" applyFill="1" applyBorder="1" applyAlignment="1">
      <alignment horizontal="left" vertical="top"/>
    </xf>
    <xf numFmtId="0" fontId="4" fillId="2" borderId="10" xfId="0" applyFont="1" applyFill="1" applyBorder="1" applyAlignment="1">
      <alignment horizontal="center"/>
    </xf>
    <xf numFmtId="0" fontId="4" fillId="2" borderId="10" xfId="0" applyFont="1" applyFill="1" applyBorder="1"/>
    <xf numFmtId="14" fontId="5" fillId="2" borderId="10" xfId="0" applyNumberFormat="1" applyFont="1" applyFill="1" applyBorder="1" applyAlignment="1">
      <alignment horizontal="center"/>
    </xf>
    <xf numFmtId="0" fontId="4" fillId="2" borderId="11" xfId="0" applyFont="1" applyFill="1" applyBorder="1" applyAlignment="1">
      <alignment horizontal="center"/>
    </xf>
    <xf numFmtId="0" fontId="5" fillId="0" borderId="9" xfId="0" applyFont="1" applyBorder="1" applyAlignment="1">
      <alignment horizontal="left" vertical="top" wrapText="1"/>
    </xf>
    <xf numFmtId="47" fontId="4" fillId="0" borderId="0" xfId="0" applyNumberFormat="1" applyFont="1" applyAlignment="1">
      <alignment horizontal="center"/>
    </xf>
    <xf numFmtId="0" fontId="6" fillId="7" borderId="9" xfId="0" applyFont="1" applyFill="1" applyBorder="1" applyAlignment="1">
      <alignment horizontal="center" wrapText="1"/>
    </xf>
    <xf numFmtId="0" fontId="6" fillId="7" borderId="1" xfId="0" applyFont="1" applyFill="1" applyBorder="1" applyAlignment="1">
      <alignment horizontal="center" wrapText="1"/>
    </xf>
    <xf numFmtId="0" fontId="6" fillId="7" borderId="11" xfId="0" applyFont="1" applyFill="1" applyBorder="1" applyAlignment="1">
      <alignment horizontal="center" wrapText="1"/>
    </xf>
    <xf numFmtId="0" fontId="6" fillId="7" borderId="1" xfId="0" applyFont="1" applyFill="1" applyBorder="1" applyAlignment="1">
      <alignment horizontal="center" vertical="center" wrapText="1"/>
    </xf>
    <xf numFmtId="0" fontId="0" fillId="0" borderId="0" xfId="0" applyAlignment="1">
      <alignment wrapText="1"/>
    </xf>
    <xf numFmtId="0" fontId="4" fillId="0" borderId="14" xfId="0" applyFont="1" applyBorder="1"/>
    <xf numFmtId="0" fontId="4" fillId="0" borderId="8" xfId="0" applyFont="1" applyBorder="1" applyAlignment="1">
      <alignment horizontal="center"/>
    </xf>
    <xf numFmtId="0" fontId="0" fillId="0" borderId="49" xfId="0" applyBorder="1" applyAlignment="1">
      <alignment horizontal="center"/>
    </xf>
    <xf numFmtId="0" fontId="0" fillId="0" borderId="50" xfId="0" applyBorder="1" applyAlignment="1">
      <alignment horizontal="center"/>
    </xf>
    <xf numFmtId="0" fontId="0" fillId="0" borderId="51" xfId="0" applyBorder="1" applyAlignment="1">
      <alignment horizontal="center"/>
    </xf>
    <xf numFmtId="0" fontId="0" fillId="0" borderId="54" xfId="0" applyBorder="1" applyAlignment="1">
      <alignment horizontal="center"/>
    </xf>
    <xf numFmtId="0" fontId="4" fillId="0" borderId="31" xfId="0" applyFont="1" applyBorder="1" applyAlignment="1">
      <alignment horizontal="center"/>
    </xf>
    <xf numFmtId="14" fontId="5" fillId="2" borderId="11" xfId="0" applyNumberFormat="1" applyFont="1" applyFill="1" applyBorder="1"/>
    <xf numFmtId="2" fontId="6" fillId="2" borderId="9" xfId="0" applyNumberFormat="1" applyFont="1" applyFill="1" applyBorder="1" applyAlignment="1">
      <alignment wrapText="1"/>
    </xf>
    <xf numFmtId="2" fontId="6" fillId="2" borderId="20" xfId="0" applyNumberFormat="1" applyFont="1" applyFill="1" applyBorder="1" applyAlignment="1">
      <alignment wrapText="1"/>
    </xf>
    <xf numFmtId="2" fontId="6" fillId="2" borderId="11" xfId="0" applyNumberFormat="1" applyFont="1" applyFill="1" applyBorder="1" applyAlignment="1">
      <alignment wrapText="1"/>
    </xf>
    <xf numFmtId="2" fontId="0" fillId="0" borderId="0" xfId="0" applyNumberFormat="1" applyAlignment="1">
      <alignment wrapText="1"/>
    </xf>
    <xf numFmtId="0" fontId="0" fillId="0" borderId="39" xfId="0" applyBorder="1"/>
    <xf numFmtId="0" fontId="6" fillId="0" borderId="39" xfId="0" applyFont="1" applyBorder="1"/>
    <xf numFmtId="0" fontId="0" fillId="0" borderId="16" xfId="0" applyBorder="1"/>
    <xf numFmtId="0" fontId="6" fillId="0" borderId="16" xfId="0" applyFont="1" applyBorder="1"/>
    <xf numFmtId="0" fontId="0" fillId="0" borderId="42" xfId="0" applyBorder="1"/>
    <xf numFmtId="0" fontId="0" fillId="0" borderId="44" xfId="0" applyBorder="1"/>
    <xf numFmtId="0" fontId="6" fillId="0" borderId="44" xfId="0" applyFont="1" applyBorder="1"/>
    <xf numFmtId="0" fontId="0" fillId="0" borderId="43" xfId="0" applyBorder="1"/>
    <xf numFmtId="0" fontId="0" fillId="5" borderId="45" xfId="0" applyFill="1" applyBorder="1" applyProtection="1">
      <protection locked="0"/>
    </xf>
    <xf numFmtId="0" fontId="0" fillId="5" borderId="39" xfId="0" applyFill="1" applyBorder="1" applyProtection="1">
      <protection locked="0"/>
    </xf>
    <xf numFmtId="0" fontId="0" fillId="5" borderId="47" xfId="0" applyFill="1" applyBorder="1" applyProtection="1">
      <protection locked="0"/>
    </xf>
    <xf numFmtId="0" fontId="0" fillId="5" borderId="16" xfId="0" applyFill="1" applyBorder="1" applyProtection="1">
      <protection locked="0"/>
    </xf>
    <xf numFmtId="0" fontId="0" fillId="0" borderId="39" xfId="0" applyBorder="1" applyProtection="1">
      <protection locked="0"/>
    </xf>
    <xf numFmtId="0" fontId="0" fillId="0" borderId="46" xfId="0" applyBorder="1" applyProtection="1">
      <protection locked="0"/>
    </xf>
    <xf numFmtId="0" fontId="0" fillId="0" borderId="16" xfId="0" applyBorder="1" applyProtection="1">
      <protection locked="0"/>
    </xf>
    <xf numFmtId="0" fontId="0" fillId="0" borderId="48" xfId="0" applyBorder="1" applyProtection="1">
      <protection locked="0"/>
    </xf>
    <xf numFmtId="0" fontId="0" fillId="0" borderId="19" xfId="0" applyBorder="1"/>
    <xf numFmtId="0" fontId="0" fillId="0" borderId="31" xfId="0" applyBorder="1"/>
    <xf numFmtId="0" fontId="6" fillId="0" borderId="18" xfId="0" applyFont="1" applyBorder="1"/>
    <xf numFmtId="0" fontId="8" fillId="2" borderId="10" xfId="0" applyFont="1" applyFill="1" applyBorder="1" applyProtection="1">
      <protection locked="0"/>
    </xf>
    <xf numFmtId="0" fontId="8" fillId="2" borderId="11" xfId="0" applyFont="1" applyFill="1" applyBorder="1" applyAlignment="1" applyProtection="1">
      <alignment horizontal="center"/>
      <protection locked="0"/>
    </xf>
    <xf numFmtId="0" fontId="5" fillId="3" borderId="0" xfId="0" applyFont="1" applyFill="1" applyAlignment="1" applyProtection="1">
      <alignment horizontal="center" wrapText="1"/>
      <protection locked="0"/>
    </xf>
    <xf numFmtId="0" fontId="5" fillId="3" borderId="5" xfId="0" applyFont="1" applyFill="1" applyBorder="1" applyAlignment="1" applyProtection="1">
      <alignment horizontal="center"/>
      <protection locked="0"/>
    </xf>
    <xf numFmtId="0" fontId="5" fillId="3" borderId="5" xfId="0" applyFont="1" applyFill="1" applyBorder="1" applyProtection="1">
      <protection locked="0"/>
    </xf>
    <xf numFmtId="0" fontId="13" fillId="0" borderId="0" xfId="0" applyFont="1" applyProtection="1">
      <protection locked="0"/>
    </xf>
    <xf numFmtId="0" fontId="13" fillId="0" borderId="0" xfId="0" applyFont="1" applyAlignment="1" applyProtection="1">
      <alignment horizontal="center"/>
      <protection locked="0"/>
    </xf>
    <xf numFmtId="0" fontId="13" fillId="2" borderId="10" xfId="0" applyFont="1" applyFill="1" applyBorder="1" applyProtection="1">
      <protection locked="0"/>
    </xf>
    <xf numFmtId="0" fontId="13" fillId="2" borderId="11" xfId="0" applyFont="1" applyFill="1" applyBorder="1" applyAlignment="1" applyProtection="1">
      <alignment horizontal="center"/>
      <protection locked="0"/>
    </xf>
    <xf numFmtId="0" fontId="13" fillId="3" borderId="0" xfId="0" applyFont="1" applyFill="1" applyProtection="1">
      <protection locked="0"/>
    </xf>
    <xf numFmtId="0" fontId="13" fillId="3" borderId="5" xfId="0" applyFont="1" applyFill="1" applyBorder="1" applyAlignment="1" applyProtection="1">
      <alignment horizontal="center"/>
      <protection locked="0"/>
    </xf>
    <xf numFmtId="0" fontId="5" fillId="3" borderId="7" xfId="0" applyFont="1" applyFill="1" applyBorder="1" applyProtection="1">
      <protection locked="0"/>
    </xf>
    <xf numFmtId="0" fontId="5" fillId="3" borderId="7" xfId="0" applyFont="1" applyFill="1" applyBorder="1"/>
    <xf numFmtId="0" fontId="5" fillId="3" borderId="8" xfId="0" applyFont="1" applyFill="1" applyBorder="1" applyAlignment="1" applyProtection="1">
      <alignment horizontal="center"/>
      <protection locked="0"/>
    </xf>
    <xf numFmtId="4" fontId="13" fillId="0" borderId="1" xfId="0" applyNumberFormat="1" applyFont="1" applyBorder="1"/>
    <xf numFmtId="0" fontId="13" fillId="0" borderId="1" xfId="0" applyFont="1" applyBorder="1" applyAlignment="1">
      <alignment horizontal="center"/>
    </xf>
    <xf numFmtId="4" fontId="13" fillId="0" borderId="1" xfId="0" applyNumberFormat="1" applyFont="1" applyBorder="1" applyProtection="1">
      <protection locked="0"/>
    </xf>
    <xf numFmtId="4" fontId="13" fillId="0" borderId="0" xfId="0" applyNumberFormat="1" applyFont="1" applyProtection="1">
      <protection locked="0"/>
    </xf>
    <xf numFmtId="0" fontId="13" fillId="0" borderId="3" xfId="0" applyFont="1" applyBorder="1" applyProtection="1">
      <protection locked="0"/>
    </xf>
    <xf numFmtId="0" fontId="13" fillId="0" borderId="55" xfId="0" applyFont="1" applyBorder="1" applyAlignment="1" applyProtection="1">
      <alignment horizontal="center"/>
      <protection locked="0"/>
    </xf>
    <xf numFmtId="0" fontId="13" fillId="3" borderId="0" xfId="0" applyFont="1" applyFill="1" applyAlignment="1" applyProtection="1">
      <alignment horizontal="center" wrapText="1"/>
      <protection locked="0"/>
    </xf>
    <xf numFmtId="0" fontId="13" fillId="3" borderId="5" xfId="0" applyFont="1" applyFill="1" applyBorder="1" applyProtection="1">
      <protection locked="0"/>
    </xf>
    <xf numFmtId="0" fontId="13" fillId="3" borderId="7" xfId="0" applyFont="1" applyFill="1" applyBorder="1" applyProtection="1">
      <protection locked="0"/>
    </xf>
    <xf numFmtId="0" fontId="13" fillId="3" borderId="7" xfId="0" applyFont="1" applyFill="1" applyBorder="1"/>
    <xf numFmtId="0" fontId="13" fillId="3" borderId="8" xfId="0" applyFont="1" applyFill="1" applyBorder="1" applyAlignment="1" applyProtection="1">
      <alignment horizontal="center"/>
      <protection locked="0"/>
    </xf>
    <xf numFmtId="0" fontId="13" fillId="2" borderId="1" xfId="0" applyFont="1" applyFill="1" applyBorder="1" applyAlignment="1">
      <alignment wrapText="1"/>
    </xf>
    <xf numFmtId="0" fontId="13" fillId="2" borderId="1" xfId="0" applyFont="1" applyFill="1" applyBorder="1" applyAlignment="1">
      <alignment horizontal="center" wrapText="1"/>
    </xf>
    <xf numFmtId="0" fontId="7" fillId="5" borderId="12" xfId="0" applyFont="1" applyFill="1" applyBorder="1" applyProtection="1">
      <protection locked="0"/>
    </xf>
    <xf numFmtId="0" fontId="7" fillId="5" borderId="16" xfId="0" applyFont="1" applyFill="1" applyBorder="1" applyProtection="1">
      <protection locked="0"/>
    </xf>
    <xf numFmtId="0" fontId="6" fillId="0" borderId="9" xfId="0" applyFont="1" applyBorder="1" applyAlignment="1">
      <alignment horizontal="center"/>
    </xf>
    <xf numFmtId="0" fontId="6" fillId="0" borderId="10" xfId="0" applyFont="1" applyBorder="1" applyAlignment="1">
      <alignment horizontal="center"/>
    </xf>
    <xf numFmtId="0" fontId="6" fillId="0" borderId="11" xfId="0" applyFont="1" applyBorder="1" applyAlignment="1">
      <alignment horizontal="center"/>
    </xf>
    <xf numFmtId="0" fontId="4" fillId="4" borderId="4"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3" borderId="0" xfId="0" applyFont="1" applyFill="1" applyAlignment="1">
      <alignment horizontal="center" wrapText="1"/>
    </xf>
    <xf numFmtId="0" fontId="4" fillId="4" borderId="4" xfId="0" applyFont="1" applyFill="1" applyBorder="1" applyAlignment="1">
      <alignment horizontal="center"/>
    </xf>
    <xf numFmtId="0" fontId="4" fillId="4" borderId="0" xfId="0" applyFont="1" applyFill="1" applyAlignment="1">
      <alignment horizontal="center"/>
    </xf>
    <xf numFmtId="0" fontId="4" fillId="4" borderId="5" xfId="0" applyFont="1" applyFill="1" applyBorder="1" applyAlignment="1">
      <alignment horizontal="center"/>
    </xf>
    <xf numFmtId="0" fontId="0" fillId="0" borderId="0" xfId="0" applyAlignment="1">
      <alignment horizontal="center"/>
    </xf>
  </cellXfs>
  <cellStyles count="3">
    <cellStyle name="Normal" xfId="0" builtinId="0"/>
    <cellStyle name="Normal 2" xfId="2" xr:uid="{7A8CF914-6435-4066-A8DB-063C7F1AF76E}"/>
    <cellStyle name="Percent" xfId="1" builtinId="5"/>
  </cellStyles>
  <dxfs count="2">
    <dxf>
      <font>
        <b/>
        <i val="0"/>
        <color rgb="FF0070C0"/>
      </font>
      <fill>
        <patternFill patternType="none">
          <bgColor auto="1"/>
        </patternFill>
      </fill>
    </dxf>
    <dxf>
      <font>
        <b/>
        <i val="0"/>
        <color rgb="FFEE0000"/>
      </font>
      <fill>
        <patternFill patternType="none">
          <bgColor auto="1"/>
        </patternFill>
      </fill>
    </dxf>
  </dxfs>
  <tableStyles count="1" defaultTableStyle="TableStyleMedium2" defaultPivotStyle="PivotStyleLight16">
    <tableStyle name="Invisible" pivot="0" table="0" count="0" xr9:uid="{2E709C5B-4F2F-4485-A6AF-0D2D7B5D0A1F}"/>
  </tableStyles>
  <colors>
    <mruColors>
      <color rgb="FFCC00FF"/>
      <color rgb="FFFF00FF"/>
      <color rgb="FF5296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63AF5-BBA7-4C34-9BE0-094C8644C9A8}">
  <sheetPr>
    <pageSetUpPr fitToPage="1"/>
  </sheetPr>
  <dimension ref="B2:M48"/>
  <sheetViews>
    <sheetView tabSelected="1" workbookViewId="0">
      <selection activeCell="C3" sqref="C3"/>
    </sheetView>
  </sheetViews>
  <sheetFormatPr defaultRowHeight="15" x14ac:dyDescent="0.25"/>
  <cols>
    <col min="2" max="2" width="18.140625" customWidth="1"/>
    <col min="3" max="3" width="34.7109375" bestFit="1" customWidth="1"/>
    <col min="7" max="7" width="11.28515625" customWidth="1"/>
  </cols>
  <sheetData>
    <row r="2" spans="2:13" x14ac:dyDescent="0.25">
      <c r="B2" s="24" t="s">
        <v>21</v>
      </c>
      <c r="C2" s="25" t="s">
        <v>25</v>
      </c>
    </row>
    <row r="3" spans="2:13" x14ac:dyDescent="0.25">
      <c r="B3" s="24"/>
      <c r="C3" s="52" t="s">
        <v>51</v>
      </c>
    </row>
    <row r="4" spans="2:13" x14ac:dyDescent="0.25">
      <c r="B4" t="s">
        <v>35</v>
      </c>
    </row>
    <row r="5" spans="2:13" ht="15.75" thickBot="1" x14ac:dyDescent="0.3">
      <c r="B5" s="24"/>
    </row>
    <row r="6" spans="2:13" ht="15.75" thickBot="1" x14ac:dyDescent="0.3">
      <c r="B6" s="24" t="s">
        <v>26</v>
      </c>
      <c r="C6" s="29" t="s">
        <v>86</v>
      </c>
      <c r="E6" s="26" t="s">
        <v>34</v>
      </c>
      <c r="F6" s="27"/>
      <c r="G6" s="28" t="s">
        <v>5</v>
      </c>
      <c r="I6" s="295" t="s">
        <v>68</v>
      </c>
      <c r="J6" s="296"/>
      <c r="K6" s="297"/>
      <c r="M6" s="265" t="s">
        <v>67</v>
      </c>
    </row>
    <row r="7" spans="2:13" x14ac:dyDescent="0.25">
      <c r="B7" s="29" t="s">
        <v>27</v>
      </c>
      <c r="C7" s="22"/>
      <c r="E7" s="30" t="s">
        <v>4</v>
      </c>
      <c r="F7" s="31">
        <v>1</v>
      </c>
      <c r="G7" s="55">
        <v>0.08</v>
      </c>
      <c r="I7" s="30" t="s">
        <v>4</v>
      </c>
      <c r="J7" s="31">
        <v>5</v>
      </c>
      <c r="K7" s="86" t="s">
        <v>69</v>
      </c>
      <c r="M7" s="263" t="s">
        <v>98</v>
      </c>
    </row>
    <row r="8" spans="2:13" ht="15.75" thickBot="1" x14ac:dyDescent="0.3">
      <c r="B8" s="29" t="s">
        <v>55</v>
      </c>
      <c r="C8" s="22"/>
      <c r="E8" s="30" t="s">
        <v>4</v>
      </c>
      <c r="F8" s="32">
        <v>2</v>
      </c>
      <c r="G8" s="56">
        <v>0.06</v>
      </c>
      <c r="I8" s="30" t="s">
        <v>4</v>
      </c>
      <c r="J8" s="32">
        <v>4</v>
      </c>
      <c r="K8" s="88" t="s">
        <v>70</v>
      </c>
      <c r="M8" s="264" t="s">
        <v>99</v>
      </c>
    </row>
    <row r="9" spans="2:13" x14ac:dyDescent="0.25">
      <c r="B9" s="29" t="s">
        <v>56</v>
      </c>
      <c r="C9" s="23"/>
      <c r="E9" s="30" t="s">
        <v>4</v>
      </c>
      <c r="F9" s="32">
        <v>3</v>
      </c>
      <c r="G9" s="56">
        <v>0.04</v>
      </c>
      <c r="I9" s="30" t="s">
        <v>4</v>
      </c>
      <c r="J9" s="32">
        <v>3</v>
      </c>
      <c r="K9" s="89" t="s">
        <v>71</v>
      </c>
    </row>
    <row r="10" spans="2:13" x14ac:dyDescent="0.25">
      <c r="E10" s="30" t="s">
        <v>4</v>
      </c>
      <c r="F10" s="32">
        <v>4</v>
      </c>
      <c r="G10" s="56">
        <v>0.02</v>
      </c>
      <c r="I10" s="30" t="s">
        <v>4</v>
      </c>
      <c r="J10" s="32">
        <v>2</v>
      </c>
      <c r="K10" s="89" t="s">
        <v>72</v>
      </c>
    </row>
    <row r="11" spans="2:13" ht="15.75" thickBot="1" x14ac:dyDescent="0.3">
      <c r="B11" s="24" t="s">
        <v>26</v>
      </c>
      <c r="C11" s="29" t="s">
        <v>87</v>
      </c>
      <c r="E11" s="33" t="s">
        <v>4</v>
      </c>
      <c r="F11" s="34">
        <v>5</v>
      </c>
      <c r="G11" s="57">
        <v>0</v>
      </c>
      <c r="I11" s="33" t="s">
        <v>4</v>
      </c>
      <c r="J11" s="34">
        <v>1</v>
      </c>
      <c r="K11" s="87" t="s">
        <v>73</v>
      </c>
    </row>
    <row r="12" spans="2:13" x14ac:dyDescent="0.25">
      <c r="B12" s="29" t="s">
        <v>27</v>
      </c>
      <c r="C12" s="22"/>
      <c r="F12" s="62"/>
      <c r="G12" s="216"/>
      <c r="J12" s="62"/>
      <c r="K12" s="217"/>
    </row>
    <row r="13" spans="2:13" x14ac:dyDescent="0.25">
      <c r="B13" s="29" t="s">
        <v>55</v>
      </c>
      <c r="C13" s="22"/>
      <c r="F13" s="62"/>
      <c r="G13" s="216"/>
      <c r="J13" s="62"/>
      <c r="K13" s="217"/>
    </row>
    <row r="14" spans="2:13" x14ac:dyDescent="0.25">
      <c r="B14" s="29" t="s">
        <v>56</v>
      </c>
      <c r="C14" s="23"/>
      <c r="F14" s="62"/>
      <c r="G14" s="216"/>
      <c r="J14" s="62"/>
      <c r="K14" s="217"/>
    </row>
    <row r="15" spans="2:13" x14ac:dyDescent="0.25">
      <c r="F15" s="62"/>
      <c r="G15" s="216"/>
      <c r="J15" s="62"/>
      <c r="K15" s="217"/>
    </row>
    <row r="16" spans="2:13" x14ac:dyDescent="0.25">
      <c r="B16" s="29" t="s">
        <v>96</v>
      </c>
      <c r="C16" s="22"/>
      <c r="F16" s="62"/>
      <c r="G16" s="216"/>
      <c r="J16" s="62"/>
      <c r="K16" s="217"/>
    </row>
    <row r="17" spans="2:11" x14ac:dyDescent="0.25">
      <c r="B17" s="29" t="s">
        <v>97</v>
      </c>
      <c r="C17" s="23"/>
      <c r="F17" s="62"/>
      <c r="G17" s="216"/>
      <c r="J17" s="62"/>
      <c r="K17" s="217"/>
    </row>
    <row r="18" spans="2:11" x14ac:dyDescent="0.25">
      <c r="F18" s="62"/>
      <c r="G18" s="216"/>
      <c r="J18" s="62"/>
      <c r="K18" s="217"/>
    </row>
    <row r="19" spans="2:11" x14ac:dyDescent="0.25">
      <c r="B19" s="24" t="s">
        <v>49</v>
      </c>
    </row>
    <row r="21" spans="2:11" x14ac:dyDescent="0.25">
      <c r="B21" t="s">
        <v>83</v>
      </c>
    </row>
    <row r="22" spans="2:11" x14ac:dyDescent="0.25">
      <c r="B22" t="s">
        <v>28</v>
      </c>
    </row>
    <row r="23" spans="2:11" x14ac:dyDescent="0.25">
      <c r="B23" t="s">
        <v>29</v>
      </c>
    </row>
    <row r="24" spans="2:11" x14ac:dyDescent="0.25">
      <c r="B24" t="s">
        <v>47</v>
      </c>
    </row>
    <row r="25" spans="2:11" x14ac:dyDescent="0.25">
      <c r="B25" t="s">
        <v>90</v>
      </c>
    </row>
    <row r="27" spans="2:11" x14ac:dyDescent="0.25">
      <c r="B27" s="24" t="s">
        <v>88</v>
      </c>
    </row>
    <row r="28" spans="2:11" x14ac:dyDescent="0.25">
      <c r="B28" s="24"/>
    </row>
    <row r="29" spans="2:11" x14ac:dyDescent="0.25">
      <c r="B29" t="s">
        <v>84</v>
      </c>
    </row>
    <row r="31" spans="2:11" x14ac:dyDescent="0.25">
      <c r="B31" s="24" t="s">
        <v>89</v>
      </c>
    </row>
    <row r="33" spans="2:2" x14ac:dyDescent="0.25">
      <c r="B33" t="s">
        <v>30</v>
      </c>
    </row>
    <row r="34" spans="2:2" x14ac:dyDescent="0.25">
      <c r="B34" t="s">
        <v>53</v>
      </c>
    </row>
    <row r="35" spans="2:2" x14ac:dyDescent="0.25">
      <c r="B35" t="s">
        <v>31</v>
      </c>
    </row>
    <row r="36" spans="2:2" x14ac:dyDescent="0.25">
      <c r="B36" t="s">
        <v>32</v>
      </c>
    </row>
    <row r="37" spans="2:2" x14ac:dyDescent="0.25">
      <c r="B37" t="s">
        <v>85</v>
      </c>
    </row>
    <row r="38" spans="2:2" x14ac:dyDescent="0.25">
      <c r="B38" t="s">
        <v>103</v>
      </c>
    </row>
    <row r="39" spans="2:2" x14ac:dyDescent="0.25">
      <c r="B39" t="s">
        <v>101</v>
      </c>
    </row>
    <row r="40" spans="2:2" x14ac:dyDescent="0.25">
      <c r="B40" t="s">
        <v>54</v>
      </c>
    </row>
    <row r="41" spans="2:2" x14ac:dyDescent="0.25">
      <c r="B41" t="s">
        <v>33</v>
      </c>
    </row>
    <row r="42" spans="2:2" x14ac:dyDescent="0.25">
      <c r="B42" t="s">
        <v>48</v>
      </c>
    </row>
    <row r="44" spans="2:2" x14ac:dyDescent="0.25">
      <c r="B44" s="24" t="s">
        <v>91</v>
      </c>
    </row>
    <row r="46" spans="2:2" x14ac:dyDescent="0.25">
      <c r="B46" t="s">
        <v>100</v>
      </c>
    </row>
    <row r="47" spans="2:2" x14ac:dyDescent="0.25">
      <c r="B47" t="s">
        <v>94</v>
      </c>
    </row>
    <row r="48" spans="2:2" x14ac:dyDescent="0.25">
      <c r="B48" t="s">
        <v>95</v>
      </c>
    </row>
  </sheetData>
  <sheetProtection algorithmName="SHA-512" hashValue="WgiuMBQI2MsTvgo76V7Cal0+i3qcWH4/BesZY3GQ3YVE1C7hlovMesSk5DuR5YQKCNjwSWWhoy18yKfqB/5Czw==" saltValue="+g11Sr07OeDE/XPcZhdmzg==" spinCount="100000" sheet="1" objects="1" scenarios="1"/>
  <mergeCells count="1">
    <mergeCell ref="I6:K6"/>
  </mergeCells>
  <pageMargins left="0.70866141732283472" right="0.70866141732283472" top="0.74803149606299213" bottom="0.74803149606299213" header="0.31496062992125984" footer="0.31496062992125984"/>
  <pageSetup scale="66"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9485E-908C-4043-BC9F-6B9172F02DBA}">
  <sheetPr>
    <pageSetUpPr fitToPage="1"/>
  </sheetPr>
  <dimension ref="B1:M37"/>
  <sheetViews>
    <sheetView zoomScaleNormal="100" workbookViewId="0">
      <pane xSplit="1" ySplit="6" topLeftCell="B24" activePane="bottomRight" state="frozen"/>
      <selection activeCell="C10" sqref="C10"/>
      <selection pane="topRight" activeCell="C10" sqref="C10"/>
      <selection pane="bottomLeft" activeCell="C10" sqref="C10"/>
      <selection pane="bottomRight" activeCell="C36" sqref="C36"/>
    </sheetView>
  </sheetViews>
  <sheetFormatPr defaultColWidth="9.140625" defaultRowHeight="15.75" x14ac:dyDescent="0.25"/>
  <cols>
    <col min="1" max="1" width="3" customWidth="1"/>
    <col min="2" max="2" width="10.85546875" style="220" customWidth="1"/>
    <col min="3" max="3" width="9.28515625" style="221" bestFit="1" customWidth="1"/>
    <col min="4" max="4" width="24.5703125" style="222" customWidth="1"/>
    <col min="5" max="5" width="25.140625" style="222" customWidth="1"/>
    <col min="6" max="6" width="11.85546875" style="221" bestFit="1" customWidth="1"/>
    <col min="7" max="7" width="20.85546875" style="222" customWidth="1"/>
    <col min="8" max="8" width="23.42578125" style="222" customWidth="1"/>
    <col min="9" max="9" width="9.28515625" style="221" bestFit="1" customWidth="1"/>
    <col min="10" max="13" width="9.140625" customWidth="1"/>
  </cols>
  <sheetData>
    <row r="1" spans="2:13" ht="16.5" thickBot="1" x14ac:dyDescent="0.3"/>
    <row r="2" spans="2:13" ht="16.5" thickBot="1" x14ac:dyDescent="0.3">
      <c r="B2" s="223">
        <f>Instructions!C7</f>
        <v>0</v>
      </c>
      <c r="C2" s="224"/>
      <c r="D2" s="225"/>
      <c r="E2" s="4">
        <f>Instructions!C8</f>
        <v>0</v>
      </c>
      <c r="F2" s="226">
        <f>Instructions!C9</f>
        <v>0</v>
      </c>
      <c r="G2" s="225"/>
      <c r="H2" s="225"/>
      <c r="I2" s="227"/>
    </row>
    <row r="3" spans="2:13" ht="16.5" thickBot="1" x14ac:dyDescent="0.3"/>
    <row r="4" spans="2:13" ht="32.25" thickBot="1" x14ac:dyDescent="0.3">
      <c r="B4" s="228" t="s">
        <v>38</v>
      </c>
      <c r="C4" s="2"/>
    </row>
    <row r="5" spans="2:13" ht="16.5" thickBot="1" x14ac:dyDescent="0.3">
      <c r="C5" s="229"/>
    </row>
    <row r="6" spans="2:13" s="234" customFormat="1" ht="32.25" thickBot="1" x14ac:dyDescent="0.3">
      <c r="B6" s="42" t="s">
        <v>0</v>
      </c>
      <c r="C6" s="42" t="s">
        <v>1</v>
      </c>
      <c r="D6" s="43" t="s">
        <v>2</v>
      </c>
      <c r="E6" s="43" t="s">
        <v>17</v>
      </c>
      <c r="F6" s="43" t="s">
        <v>18</v>
      </c>
      <c r="G6" s="43" t="s">
        <v>3</v>
      </c>
      <c r="H6" s="43" t="s">
        <v>19</v>
      </c>
      <c r="I6" s="43" t="s">
        <v>20</v>
      </c>
      <c r="J6" s="230" t="s">
        <v>74</v>
      </c>
      <c r="K6" s="231" t="s">
        <v>78</v>
      </c>
      <c r="L6" s="232" t="s">
        <v>61</v>
      </c>
      <c r="M6" s="233" t="s">
        <v>79</v>
      </c>
    </row>
    <row r="7" spans="2:13" ht="24.95" customHeight="1" x14ac:dyDescent="0.25">
      <c r="B7" s="53">
        <v>1</v>
      </c>
      <c r="C7" s="3"/>
      <c r="D7" s="16"/>
      <c r="E7" s="16"/>
      <c r="F7" s="48"/>
      <c r="G7" s="16"/>
      <c r="H7" s="16"/>
      <c r="I7" s="49"/>
      <c r="J7" s="90"/>
      <c r="K7" s="91"/>
      <c r="L7" s="92"/>
      <c r="M7" s="93"/>
    </row>
    <row r="8" spans="2:13" ht="24.95" customHeight="1" x14ac:dyDescent="0.25">
      <c r="B8" s="54">
        <v>2</v>
      </c>
      <c r="C8" s="218">
        <f>C7+(TIME(C7,$C$4,0))</f>
        <v>0</v>
      </c>
      <c r="D8" s="17"/>
      <c r="E8" s="17"/>
      <c r="F8" s="50"/>
      <c r="G8" s="17"/>
      <c r="H8" s="17"/>
      <c r="I8" s="51"/>
      <c r="J8" s="94"/>
      <c r="K8" s="95"/>
      <c r="L8" s="96"/>
      <c r="M8" s="97"/>
    </row>
    <row r="9" spans="2:13" ht="24.95" customHeight="1" x14ac:dyDescent="0.25">
      <c r="B9" s="54">
        <v>3</v>
      </c>
      <c r="C9" s="218">
        <f t="shared" ref="C9:C36" si="0">C8+(TIME(C8,$C$4,0))</f>
        <v>0</v>
      </c>
      <c r="D9" s="17"/>
      <c r="E9" s="17"/>
      <c r="F9" s="50"/>
      <c r="G9" s="17"/>
      <c r="H9" s="17"/>
      <c r="I9" s="51"/>
      <c r="J9" s="94"/>
      <c r="K9" s="95"/>
      <c r="L9" s="96"/>
      <c r="M9" s="97"/>
    </row>
    <row r="10" spans="2:13" ht="24.95" customHeight="1" x14ac:dyDescent="0.25">
      <c r="B10" s="54">
        <v>4</v>
      </c>
      <c r="C10" s="218">
        <f t="shared" si="0"/>
        <v>0</v>
      </c>
      <c r="D10" s="17"/>
      <c r="E10" s="17"/>
      <c r="F10" s="50"/>
      <c r="G10" s="17"/>
      <c r="H10" s="17"/>
      <c r="I10" s="51"/>
      <c r="J10" s="94"/>
      <c r="K10" s="95"/>
      <c r="L10" s="96"/>
      <c r="M10" s="97"/>
    </row>
    <row r="11" spans="2:13" ht="24.95" customHeight="1" x14ac:dyDescent="0.25">
      <c r="B11" s="54">
        <v>5</v>
      </c>
      <c r="C11" s="218">
        <f t="shared" si="0"/>
        <v>0</v>
      </c>
      <c r="D11" s="17"/>
      <c r="E11" s="17"/>
      <c r="F11" s="50"/>
      <c r="G11" s="17"/>
      <c r="H11" s="17"/>
      <c r="I11" s="51"/>
      <c r="J11" s="94"/>
      <c r="K11" s="95"/>
      <c r="L11" s="96"/>
      <c r="M11" s="97"/>
    </row>
    <row r="12" spans="2:13" ht="24.95" customHeight="1" x14ac:dyDescent="0.25">
      <c r="B12" s="54">
        <v>6</v>
      </c>
      <c r="C12" s="218">
        <f t="shared" si="0"/>
        <v>0</v>
      </c>
      <c r="D12" s="17"/>
      <c r="E12" s="17"/>
      <c r="F12" s="50"/>
      <c r="G12" s="17"/>
      <c r="H12" s="17"/>
      <c r="I12" s="51"/>
      <c r="J12" s="94"/>
      <c r="K12" s="95"/>
      <c r="L12" s="96"/>
      <c r="M12" s="97"/>
    </row>
    <row r="13" spans="2:13" ht="24.95" customHeight="1" x14ac:dyDescent="0.25">
      <c r="B13" s="54">
        <v>7</v>
      </c>
      <c r="C13" s="218">
        <f t="shared" si="0"/>
        <v>0</v>
      </c>
      <c r="D13" s="17"/>
      <c r="E13" s="17"/>
      <c r="F13" s="50"/>
      <c r="G13" s="17"/>
      <c r="H13" s="17"/>
      <c r="I13" s="51"/>
      <c r="J13" s="94"/>
      <c r="K13" s="95"/>
      <c r="L13" s="96"/>
      <c r="M13" s="97"/>
    </row>
    <row r="14" spans="2:13" ht="24.95" customHeight="1" x14ac:dyDescent="0.25">
      <c r="B14" s="54">
        <v>8</v>
      </c>
      <c r="C14" s="218">
        <f t="shared" si="0"/>
        <v>0</v>
      </c>
      <c r="D14" s="17"/>
      <c r="E14" s="17"/>
      <c r="F14" s="50"/>
      <c r="G14" s="17"/>
      <c r="H14" s="17"/>
      <c r="I14" s="51"/>
      <c r="J14" s="94"/>
      <c r="K14" s="95"/>
      <c r="L14" s="96"/>
      <c r="M14" s="97"/>
    </row>
    <row r="15" spans="2:13" ht="24.95" customHeight="1" x14ac:dyDescent="0.25">
      <c r="B15" s="54">
        <v>9</v>
      </c>
      <c r="C15" s="218">
        <f t="shared" si="0"/>
        <v>0</v>
      </c>
      <c r="D15" s="17"/>
      <c r="E15" s="17"/>
      <c r="F15" s="50"/>
      <c r="G15" s="17"/>
      <c r="H15" s="17"/>
      <c r="I15" s="51"/>
      <c r="J15" s="94"/>
      <c r="K15" s="95"/>
      <c r="L15" s="96"/>
      <c r="M15" s="97"/>
    </row>
    <row r="16" spans="2:13" ht="24.95" customHeight="1" x14ac:dyDescent="0.25">
      <c r="B16" s="54">
        <v>10</v>
      </c>
      <c r="C16" s="218">
        <f t="shared" si="0"/>
        <v>0</v>
      </c>
      <c r="D16" s="17"/>
      <c r="E16" s="17"/>
      <c r="F16" s="50"/>
      <c r="G16" s="17"/>
      <c r="H16" s="17"/>
      <c r="I16" s="51"/>
      <c r="J16" s="94"/>
      <c r="K16" s="95"/>
      <c r="L16" s="96"/>
      <c r="M16" s="97"/>
    </row>
    <row r="17" spans="2:13" ht="24.95" customHeight="1" x14ac:dyDescent="0.25">
      <c r="B17" s="54">
        <v>11</v>
      </c>
      <c r="C17" s="218">
        <f t="shared" si="0"/>
        <v>0</v>
      </c>
      <c r="D17" s="17"/>
      <c r="E17" s="17"/>
      <c r="F17" s="50"/>
      <c r="G17" s="17"/>
      <c r="H17" s="17"/>
      <c r="I17" s="51"/>
      <c r="J17" s="94"/>
      <c r="K17" s="95"/>
      <c r="L17" s="96"/>
      <c r="M17" s="97"/>
    </row>
    <row r="18" spans="2:13" ht="24.95" customHeight="1" x14ac:dyDescent="0.25">
      <c r="B18" s="54">
        <v>12</v>
      </c>
      <c r="C18" s="218">
        <f t="shared" si="0"/>
        <v>0</v>
      </c>
      <c r="D18" s="17"/>
      <c r="E18" s="17"/>
      <c r="F18" s="50"/>
      <c r="G18" s="17"/>
      <c r="H18" s="17"/>
      <c r="I18" s="51"/>
      <c r="J18" s="94"/>
      <c r="K18" s="95"/>
      <c r="L18" s="96"/>
      <c r="M18" s="97"/>
    </row>
    <row r="19" spans="2:13" ht="24.95" customHeight="1" x14ac:dyDescent="0.25">
      <c r="B19" s="54">
        <v>13</v>
      </c>
      <c r="C19" s="218">
        <f t="shared" si="0"/>
        <v>0</v>
      </c>
      <c r="D19" s="17"/>
      <c r="E19" s="17"/>
      <c r="F19" s="50"/>
      <c r="G19" s="17"/>
      <c r="H19" s="17"/>
      <c r="I19" s="51"/>
      <c r="J19" s="94"/>
      <c r="K19" s="95"/>
      <c r="L19" s="96"/>
      <c r="M19" s="97"/>
    </row>
    <row r="20" spans="2:13" ht="24.95" customHeight="1" x14ac:dyDescent="0.25">
      <c r="B20" s="54">
        <v>14</v>
      </c>
      <c r="C20" s="218">
        <f t="shared" si="0"/>
        <v>0</v>
      </c>
      <c r="D20" s="17"/>
      <c r="E20" s="17"/>
      <c r="F20" s="50"/>
      <c r="G20" s="17"/>
      <c r="H20" s="17"/>
      <c r="I20" s="51"/>
      <c r="J20" s="94"/>
      <c r="K20" s="95"/>
      <c r="L20" s="96"/>
      <c r="M20" s="97"/>
    </row>
    <row r="21" spans="2:13" ht="24.95" customHeight="1" x14ac:dyDescent="0.25">
      <c r="B21" s="54">
        <v>15</v>
      </c>
      <c r="C21" s="218">
        <f t="shared" si="0"/>
        <v>0</v>
      </c>
      <c r="D21" s="17"/>
      <c r="E21" s="17"/>
      <c r="F21" s="50"/>
      <c r="G21" s="17"/>
      <c r="H21" s="17"/>
      <c r="I21" s="51"/>
      <c r="J21" s="94"/>
      <c r="K21" s="95"/>
      <c r="L21" s="96"/>
      <c r="M21" s="97"/>
    </row>
    <row r="22" spans="2:13" ht="24.95" customHeight="1" x14ac:dyDescent="0.25">
      <c r="B22" s="54">
        <v>16</v>
      </c>
      <c r="C22" s="218">
        <f t="shared" si="0"/>
        <v>0</v>
      </c>
      <c r="D22" s="17"/>
      <c r="E22" s="17"/>
      <c r="F22" s="50"/>
      <c r="G22" s="17"/>
      <c r="H22" s="17"/>
      <c r="I22" s="51"/>
      <c r="J22" s="94"/>
      <c r="K22" s="95"/>
      <c r="L22" s="96"/>
      <c r="M22" s="97"/>
    </row>
    <row r="23" spans="2:13" ht="24.95" customHeight="1" x14ac:dyDescent="0.25">
      <c r="B23" s="54">
        <v>17</v>
      </c>
      <c r="C23" s="218">
        <f t="shared" si="0"/>
        <v>0</v>
      </c>
      <c r="D23" s="17"/>
      <c r="E23" s="17"/>
      <c r="F23" s="50"/>
      <c r="G23" s="17"/>
      <c r="H23" s="17"/>
      <c r="I23" s="51"/>
      <c r="J23" s="94"/>
      <c r="K23" s="95"/>
      <c r="L23" s="96"/>
      <c r="M23" s="97"/>
    </row>
    <row r="24" spans="2:13" ht="24.95" customHeight="1" x14ac:dyDescent="0.25">
      <c r="B24" s="54">
        <v>18</v>
      </c>
      <c r="C24" s="218">
        <f t="shared" si="0"/>
        <v>0</v>
      </c>
      <c r="D24" s="17"/>
      <c r="E24" s="17"/>
      <c r="F24" s="50"/>
      <c r="G24" s="17"/>
      <c r="H24" s="17"/>
      <c r="I24" s="51"/>
      <c r="J24" s="94"/>
      <c r="K24" s="95"/>
      <c r="L24" s="96"/>
      <c r="M24" s="97"/>
    </row>
    <row r="25" spans="2:13" ht="24.95" customHeight="1" x14ac:dyDescent="0.25">
      <c r="B25" s="54">
        <v>19</v>
      </c>
      <c r="C25" s="218">
        <f t="shared" si="0"/>
        <v>0</v>
      </c>
      <c r="D25" s="17"/>
      <c r="E25" s="17"/>
      <c r="F25" s="50"/>
      <c r="G25" s="17"/>
      <c r="H25" s="17"/>
      <c r="I25" s="51"/>
      <c r="J25" s="94"/>
      <c r="K25" s="95"/>
      <c r="L25" s="96"/>
      <c r="M25" s="97"/>
    </row>
    <row r="26" spans="2:13" ht="24.95" customHeight="1" x14ac:dyDescent="0.25">
      <c r="B26" s="54">
        <v>20</v>
      </c>
      <c r="C26" s="218">
        <f t="shared" si="0"/>
        <v>0</v>
      </c>
      <c r="D26" s="17"/>
      <c r="E26" s="17"/>
      <c r="F26" s="50"/>
      <c r="G26" s="17"/>
      <c r="H26" s="17"/>
      <c r="I26" s="51"/>
      <c r="J26" s="94"/>
      <c r="K26" s="95"/>
      <c r="L26" s="96"/>
      <c r="M26" s="97"/>
    </row>
    <row r="27" spans="2:13" ht="24.95" customHeight="1" x14ac:dyDescent="0.25">
      <c r="B27" s="54">
        <v>21</v>
      </c>
      <c r="C27" s="218">
        <f t="shared" si="0"/>
        <v>0</v>
      </c>
      <c r="D27" s="17"/>
      <c r="E27" s="17"/>
      <c r="F27" s="50"/>
      <c r="G27" s="17"/>
      <c r="H27" s="17"/>
      <c r="I27" s="51"/>
      <c r="J27" s="94"/>
      <c r="K27" s="95"/>
      <c r="L27" s="96"/>
      <c r="M27" s="97"/>
    </row>
    <row r="28" spans="2:13" ht="24.95" customHeight="1" x14ac:dyDescent="0.25">
      <c r="B28" s="54">
        <v>22</v>
      </c>
      <c r="C28" s="218">
        <f t="shared" si="0"/>
        <v>0</v>
      </c>
      <c r="D28" s="17"/>
      <c r="E28" s="17"/>
      <c r="F28" s="50"/>
      <c r="G28" s="17"/>
      <c r="H28" s="17"/>
      <c r="I28" s="51"/>
      <c r="J28" s="94"/>
      <c r="K28" s="95"/>
      <c r="L28" s="96"/>
      <c r="M28" s="97"/>
    </row>
    <row r="29" spans="2:13" ht="24.95" customHeight="1" x14ac:dyDescent="0.25">
      <c r="B29" s="54">
        <v>23</v>
      </c>
      <c r="C29" s="218">
        <f t="shared" si="0"/>
        <v>0</v>
      </c>
      <c r="D29" s="17"/>
      <c r="E29" s="17"/>
      <c r="F29" s="50"/>
      <c r="G29" s="17"/>
      <c r="H29" s="17"/>
      <c r="I29" s="51"/>
      <c r="J29" s="94"/>
      <c r="K29" s="95"/>
      <c r="L29" s="96"/>
      <c r="M29" s="97"/>
    </row>
    <row r="30" spans="2:13" ht="24.95" customHeight="1" x14ac:dyDescent="0.25">
      <c r="B30" s="54">
        <v>24</v>
      </c>
      <c r="C30" s="218">
        <f t="shared" si="0"/>
        <v>0</v>
      </c>
      <c r="D30" s="17"/>
      <c r="E30" s="17"/>
      <c r="F30" s="50"/>
      <c r="G30" s="17"/>
      <c r="H30" s="17"/>
      <c r="I30" s="51"/>
      <c r="J30" s="94"/>
      <c r="K30" s="95"/>
      <c r="L30" s="96"/>
      <c r="M30" s="97"/>
    </row>
    <row r="31" spans="2:13" ht="24.95" customHeight="1" x14ac:dyDescent="0.25">
      <c r="B31" s="54">
        <v>25</v>
      </c>
      <c r="C31" s="218">
        <f t="shared" si="0"/>
        <v>0</v>
      </c>
      <c r="D31" s="17"/>
      <c r="E31" s="17"/>
      <c r="F31" s="50"/>
      <c r="G31" s="17"/>
      <c r="H31" s="17"/>
      <c r="I31" s="51"/>
      <c r="J31" s="94"/>
      <c r="K31" s="95"/>
      <c r="L31" s="96"/>
      <c r="M31" s="97"/>
    </row>
    <row r="32" spans="2:13" ht="24.95" customHeight="1" x14ac:dyDescent="0.25">
      <c r="B32" s="54">
        <v>26</v>
      </c>
      <c r="C32" s="218">
        <f t="shared" si="0"/>
        <v>0</v>
      </c>
      <c r="D32" s="17"/>
      <c r="E32" s="17"/>
      <c r="F32" s="50"/>
      <c r="G32" s="17"/>
      <c r="H32" s="17"/>
      <c r="I32" s="51"/>
      <c r="J32" s="94"/>
      <c r="K32" s="95"/>
      <c r="L32" s="96"/>
      <c r="M32" s="97"/>
    </row>
    <row r="33" spans="2:13" ht="24.95" customHeight="1" x14ac:dyDescent="0.25">
      <c r="B33" s="54">
        <v>27</v>
      </c>
      <c r="C33" s="218">
        <f t="shared" si="0"/>
        <v>0</v>
      </c>
      <c r="D33" s="17"/>
      <c r="E33" s="17"/>
      <c r="F33" s="50"/>
      <c r="G33" s="17"/>
      <c r="H33" s="17"/>
      <c r="I33" s="51"/>
      <c r="J33" s="94"/>
      <c r="K33" s="95"/>
      <c r="L33" s="96"/>
      <c r="M33" s="97"/>
    </row>
    <row r="34" spans="2:13" ht="24.95" customHeight="1" x14ac:dyDescent="0.25">
      <c r="B34" s="54">
        <v>28</v>
      </c>
      <c r="C34" s="218">
        <f t="shared" si="0"/>
        <v>0</v>
      </c>
      <c r="D34" s="17"/>
      <c r="E34" s="17"/>
      <c r="F34" s="50"/>
      <c r="G34" s="17"/>
      <c r="H34" s="17"/>
      <c r="I34" s="51"/>
      <c r="J34" s="94"/>
      <c r="K34" s="95"/>
      <c r="L34" s="96"/>
      <c r="M34" s="97"/>
    </row>
    <row r="35" spans="2:13" ht="24.95" customHeight="1" x14ac:dyDescent="0.25">
      <c r="B35" s="54">
        <v>29</v>
      </c>
      <c r="C35" s="218">
        <f t="shared" si="0"/>
        <v>0</v>
      </c>
      <c r="D35" s="17"/>
      <c r="E35" s="17"/>
      <c r="F35" s="50"/>
      <c r="G35" s="17"/>
      <c r="H35" s="17"/>
      <c r="I35" s="51"/>
      <c r="J35" s="94"/>
      <c r="K35" s="95"/>
      <c r="L35" s="96"/>
      <c r="M35" s="97"/>
    </row>
    <row r="36" spans="2:13" ht="24.95" customHeight="1" x14ac:dyDescent="0.25">
      <c r="B36" s="54">
        <v>30</v>
      </c>
      <c r="C36" s="218">
        <f t="shared" si="0"/>
        <v>0</v>
      </c>
      <c r="D36" s="17"/>
      <c r="E36" s="17"/>
      <c r="F36" s="50"/>
      <c r="G36" s="17"/>
      <c r="H36" s="17"/>
      <c r="I36" s="51"/>
      <c r="J36" s="94"/>
      <c r="K36" s="95"/>
      <c r="L36" s="96"/>
      <c r="M36" s="97"/>
    </row>
    <row r="37" spans="2:13" ht="24.95" customHeight="1" thickBot="1" x14ac:dyDescent="0.3">
      <c r="B37" s="82"/>
      <c r="C37" s="219"/>
      <c r="D37" s="235"/>
      <c r="E37" s="235"/>
      <c r="F37" s="219"/>
      <c r="G37" s="235"/>
      <c r="H37" s="235"/>
      <c r="I37" s="236"/>
      <c r="J37" s="237"/>
      <c r="K37" s="238"/>
      <c r="L37" s="239"/>
      <c r="M37" s="240"/>
    </row>
  </sheetData>
  <sheetProtection algorithmName="SHA-512" hashValue="akv63gFOTaWlYARyF0kCqgLJW45MW4bQmIWQw/E4Qnu2+3rqLAENhgPb3sJjuFKOzmwEjMMfCXkQm8kAi0FKAA==" saltValue="UeHOtf0wRv6w8kn3YPolSQ==" spinCount="100000" sheet="1" objects="1" scenarios="1"/>
  <phoneticPr fontId="1" type="noConversion"/>
  <pageMargins left="0.70866141732283472" right="0.70866141732283472" top="0.74803149606299213" bottom="0.74803149606299213" header="0.31496062992125984" footer="0.31496062992125984"/>
  <pageSetup paperSize="9" scale="6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1364769-DAE0-40AD-8F99-508DEDBE181B}">
          <x14:formula1>
            <xm:f>Instructions!$M$7:$M$8</xm:f>
          </x14:formula1>
          <xm:sqref>J7:L36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07820-3BC9-4D82-B742-3038EC46A3B7}">
  <sheetPr>
    <pageSetUpPr fitToPage="1"/>
  </sheetPr>
  <dimension ref="B1:BM36"/>
  <sheetViews>
    <sheetView workbookViewId="0">
      <pane xSplit="5" ySplit="5" topLeftCell="F11" activePane="bottomRight" state="frozen"/>
      <selection activeCell="C10" sqref="C10"/>
      <selection pane="topRight" activeCell="C10" sqref="C10"/>
      <selection pane="bottomLeft" activeCell="C10" sqref="C10"/>
      <selection pane="bottomRight" activeCell="I2" sqref="I2"/>
    </sheetView>
  </sheetViews>
  <sheetFormatPr defaultRowHeight="15" x14ac:dyDescent="0.25"/>
  <cols>
    <col min="1" max="1" width="5.42578125" customWidth="1"/>
    <col min="2" max="2" width="12.5703125" customWidth="1"/>
    <col min="3" max="3" width="18.5703125" bestFit="1" customWidth="1"/>
    <col min="4" max="4" width="19.42578125" bestFit="1" customWidth="1"/>
    <col min="5" max="5" width="12.5703125" style="62" customWidth="1"/>
    <col min="9" max="9" width="11.85546875" bestFit="1" customWidth="1"/>
  </cols>
  <sheetData>
    <row r="1" spans="2:65" ht="15.75" thickBot="1" x14ac:dyDescent="0.3"/>
    <row r="2" spans="2:65" s="73" customFormat="1" ht="16.5" thickBot="1" x14ac:dyDescent="0.3">
      <c r="B2" s="20">
        <f>Instructions!C7</f>
        <v>0</v>
      </c>
      <c r="C2" s="4"/>
      <c r="D2" s="4"/>
      <c r="E2" s="74"/>
      <c r="F2" s="4">
        <f>Instructions!C8</f>
        <v>0</v>
      </c>
      <c r="G2" s="4"/>
      <c r="H2" s="4"/>
      <c r="I2" s="21">
        <f>Instructions!C9</f>
        <v>0</v>
      </c>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75"/>
    </row>
    <row r="3" spans="2:65" ht="15.75" thickBot="1" x14ac:dyDescent="0.3"/>
    <row r="4" spans="2:65" ht="16.5" thickBot="1" x14ac:dyDescent="0.3">
      <c r="F4" s="20" t="s">
        <v>57</v>
      </c>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9"/>
    </row>
    <row r="5" spans="2:65" ht="48" thickBot="1" x14ac:dyDescent="0.3">
      <c r="B5" s="42" t="s">
        <v>0</v>
      </c>
      <c r="C5" s="43" t="s">
        <v>2</v>
      </c>
      <c r="D5" s="60" t="s">
        <v>3</v>
      </c>
      <c r="E5" s="43" t="s">
        <v>58</v>
      </c>
      <c r="F5" s="70">
        <v>1</v>
      </c>
      <c r="G5" s="71">
        <f>F5+1</f>
        <v>2</v>
      </c>
      <c r="H5" s="71">
        <f t="shared" ref="H5:BM5" si="0">G5+1</f>
        <v>3</v>
      </c>
      <c r="I5" s="71">
        <f t="shared" si="0"/>
        <v>4</v>
      </c>
      <c r="J5" s="71">
        <f t="shared" si="0"/>
        <v>5</v>
      </c>
      <c r="K5" s="71">
        <f t="shared" si="0"/>
        <v>6</v>
      </c>
      <c r="L5" s="71">
        <f t="shared" si="0"/>
        <v>7</v>
      </c>
      <c r="M5" s="71">
        <f t="shared" si="0"/>
        <v>8</v>
      </c>
      <c r="N5" s="71">
        <f t="shared" si="0"/>
        <v>9</v>
      </c>
      <c r="O5" s="71">
        <f t="shared" si="0"/>
        <v>10</v>
      </c>
      <c r="P5" s="71">
        <f t="shared" si="0"/>
        <v>11</v>
      </c>
      <c r="Q5" s="71">
        <f t="shared" si="0"/>
        <v>12</v>
      </c>
      <c r="R5" s="71">
        <f t="shared" si="0"/>
        <v>13</v>
      </c>
      <c r="S5" s="71">
        <f t="shared" si="0"/>
        <v>14</v>
      </c>
      <c r="T5" s="71">
        <f t="shared" si="0"/>
        <v>15</v>
      </c>
      <c r="U5" s="71">
        <f t="shared" si="0"/>
        <v>16</v>
      </c>
      <c r="V5" s="71">
        <f t="shared" si="0"/>
        <v>17</v>
      </c>
      <c r="W5" s="71">
        <f t="shared" si="0"/>
        <v>18</v>
      </c>
      <c r="X5" s="71">
        <f t="shared" si="0"/>
        <v>19</v>
      </c>
      <c r="Y5" s="71">
        <f t="shared" si="0"/>
        <v>20</v>
      </c>
      <c r="Z5" s="71">
        <f t="shared" si="0"/>
        <v>21</v>
      </c>
      <c r="AA5" s="71">
        <f t="shared" si="0"/>
        <v>22</v>
      </c>
      <c r="AB5" s="71">
        <f t="shared" si="0"/>
        <v>23</v>
      </c>
      <c r="AC5" s="71">
        <f t="shared" si="0"/>
        <v>24</v>
      </c>
      <c r="AD5" s="71">
        <f t="shared" si="0"/>
        <v>25</v>
      </c>
      <c r="AE5" s="71">
        <f t="shared" si="0"/>
        <v>26</v>
      </c>
      <c r="AF5" s="71">
        <f t="shared" si="0"/>
        <v>27</v>
      </c>
      <c r="AG5" s="71">
        <f t="shared" si="0"/>
        <v>28</v>
      </c>
      <c r="AH5" s="71">
        <f t="shared" si="0"/>
        <v>29</v>
      </c>
      <c r="AI5" s="71">
        <f t="shared" si="0"/>
        <v>30</v>
      </c>
      <c r="AJ5" s="71">
        <f t="shared" si="0"/>
        <v>31</v>
      </c>
      <c r="AK5" s="71">
        <f t="shared" si="0"/>
        <v>32</v>
      </c>
      <c r="AL5" s="71">
        <f t="shared" si="0"/>
        <v>33</v>
      </c>
      <c r="AM5" s="71">
        <f t="shared" si="0"/>
        <v>34</v>
      </c>
      <c r="AN5" s="71">
        <f t="shared" si="0"/>
        <v>35</v>
      </c>
      <c r="AO5" s="71">
        <f t="shared" si="0"/>
        <v>36</v>
      </c>
      <c r="AP5" s="71">
        <f t="shared" si="0"/>
        <v>37</v>
      </c>
      <c r="AQ5" s="71">
        <f t="shared" si="0"/>
        <v>38</v>
      </c>
      <c r="AR5" s="71">
        <f t="shared" si="0"/>
        <v>39</v>
      </c>
      <c r="AS5" s="71">
        <f t="shared" si="0"/>
        <v>40</v>
      </c>
      <c r="AT5" s="71">
        <f t="shared" si="0"/>
        <v>41</v>
      </c>
      <c r="AU5" s="71">
        <f t="shared" si="0"/>
        <v>42</v>
      </c>
      <c r="AV5" s="71">
        <f t="shared" si="0"/>
        <v>43</v>
      </c>
      <c r="AW5" s="71">
        <f t="shared" si="0"/>
        <v>44</v>
      </c>
      <c r="AX5" s="71">
        <f t="shared" si="0"/>
        <v>45</v>
      </c>
      <c r="AY5" s="71">
        <f t="shared" si="0"/>
        <v>46</v>
      </c>
      <c r="AZ5" s="71">
        <f t="shared" si="0"/>
        <v>47</v>
      </c>
      <c r="BA5" s="71">
        <f t="shared" si="0"/>
        <v>48</v>
      </c>
      <c r="BB5" s="71">
        <f t="shared" si="0"/>
        <v>49</v>
      </c>
      <c r="BC5" s="71">
        <f t="shared" si="0"/>
        <v>50</v>
      </c>
      <c r="BD5" s="71">
        <f t="shared" si="0"/>
        <v>51</v>
      </c>
      <c r="BE5" s="71">
        <f t="shared" si="0"/>
        <v>52</v>
      </c>
      <c r="BF5" s="71">
        <f t="shared" si="0"/>
        <v>53</v>
      </c>
      <c r="BG5" s="71">
        <f t="shared" si="0"/>
        <v>54</v>
      </c>
      <c r="BH5" s="71">
        <f t="shared" si="0"/>
        <v>55</v>
      </c>
      <c r="BI5" s="71">
        <f t="shared" si="0"/>
        <v>56</v>
      </c>
      <c r="BJ5" s="71">
        <f t="shared" si="0"/>
        <v>57</v>
      </c>
      <c r="BK5" s="71">
        <f t="shared" si="0"/>
        <v>58</v>
      </c>
      <c r="BL5" s="71">
        <f t="shared" si="0"/>
        <v>59</v>
      </c>
      <c r="BM5" s="72">
        <f t="shared" si="0"/>
        <v>60</v>
      </c>
    </row>
    <row r="6" spans="2:65" ht="15.75" x14ac:dyDescent="0.25">
      <c r="B6" s="76">
        <f>'Nav Ride Draw Saturday'!B7</f>
        <v>1</v>
      </c>
      <c r="C6" s="77">
        <f>'Nav Ride Draw Saturday'!D7</f>
        <v>0</v>
      </c>
      <c r="D6" s="77">
        <f>'Nav Ride Draw Saturday'!G7</f>
        <v>0</v>
      </c>
      <c r="E6" s="78">
        <f>SUM(F6:BM6)</f>
        <v>0</v>
      </c>
      <c r="F6" s="65"/>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A6" s="64"/>
      <c r="BB6" s="64"/>
      <c r="BC6" s="64"/>
      <c r="BD6" s="64"/>
      <c r="BE6" s="64"/>
      <c r="BF6" s="64"/>
      <c r="BG6" s="64"/>
      <c r="BH6" s="64"/>
      <c r="BI6" s="64"/>
      <c r="BJ6" s="64"/>
      <c r="BK6" s="64"/>
      <c r="BL6" s="64"/>
      <c r="BM6" s="64"/>
    </row>
    <row r="7" spans="2:65" ht="15.75" x14ac:dyDescent="0.25">
      <c r="B7" s="79">
        <f>'Nav Ride Draw Saturday'!B8</f>
        <v>2</v>
      </c>
      <c r="C7" s="80">
        <f>'Nav Ride Draw Saturday'!D8</f>
        <v>0</v>
      </c>
      <c r="D7" s="80">
        <f>'Nav Ride Draw Saturday'!G8</f>
        <v>0</v>
      </c>
      <c r="E7" s="81">
        <f t="shared" ref="E7:E35" si="1">SUM(F7:BM7)</f>
        <v>0</v>
      </c>
      <c r="F7" s="66"/>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c r="AT7" s="63"/>
      <c r="AU7" s="63"/>
      <c r="AV7" s="63"/>
      <c r="AW7" s="63"/>
      <c r="AX7" s="63"/>
      <c r="AY7" s="63"/>
      <c r="AZ7" s="63"/>
      <c r="BA7" s="63"/>
      <c r="BB7" s="63"/>
      <c r="BC7" s="63"/>
      <c r="BD7" s="63"/>
      <c r="BE7" s="63"/>
      <c r="BF7" s="63"/>
      <c r="BG7" s="63"/>
      <c r="BH7" s="63"/>
      <c r="BI7" s="63"/>
      <c r="BJ7" s="63"/>
      <c r="BK7" s="63"/>
      <c r="BL7" s="63"/>
      <c r="BM7" s="63"/>
    </row>
    <row r="8" spans="2:65" ht="15.75" x14ac:dyDescent="0.25">
      <c r="B8" s="79">
        <f>'Nav Ride Draw Saturday'!B9</f>
        <v>3</v>
      </c>
      <c r="C8" s="80">
        <f>'Nav Ride Draw Saturday'!D9</f>
        <v>0</v>
      </c>
      <c r="D8" s="80">
        <f>'Nav Ride Draw Saturday'!G9</f>
        <v>0</v>
      </c>
      <c r="E8" s="81">
        <f t="shared" si="1"/>
        <v>0</v>
      </c>
      <c r="F8" s="66"/>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3"/>
      <c r="AY8" s="63"/>
      <c r="AZ8" s="63"/>
      <c r="BA8" s="63"/>
      <c r="BB8" s="63"/>
      <c r="BC8" s="63"/>
      <c r="BD8" s="63"/>
      <c r="BE8" s="63"/>
      <c r="BF8" s="63"/>
      <c r="BG8" s="63"/>
      <c r="BH8" s="63"/>
      <c r="BI8" s="63"/>
      <c r="BJ8" s="63"/>
      <c r="BK8" s="63"/>
      <c r="BL8" s="63"/>
      <c r="BM8" s="63"/>
    </row>
    <row r="9" spans="2:65" ht="15.75" x14ac:dyDescent="0.25">
      <c r="B9" s="79">
        <f>'Nav Ride Draw Saturday'!B10</f>
        <v>4</v>
      </c>
      <c r="C9" s="80">
        <f>'Nav Ride Draw Saturday'!D10</f>
        <v>0</v>
      </c>
      <c r="D9" s="80">
        <f>'Nav Ride Draw Saturday'!G10</f>
        <v>0</v>
      </c>
      <c r="E9" s="81">
        <f t="shared" si="1"/>
        <v>0</v>
      </c>
      <c r="F9" s="66"/>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row>
    <row r="10" spans="2:65" ht="15.75" x14ac:dyDescent="0.25">
      <c r="B10" s="79">
        <f>'Nav Ride Draw Saturday'!B11</f>
        <v>5</v>
      </c>
      <c r="C10" s="80">
        <f>'Nav Ride Draw Saturday'!D11</f>
        <v>0</v>
      </c>
      <c r="D10" s="80">
        <f>'Nav Ride Draw Saturday'!G11</f>
        <v>0</v>
      </c>
      <c r="E10" s="81">
        <f t="shared" si="1"/>
        <v>0</v>
      </c>
      <c r="F10" s="66"/>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row>
    <row r="11" spans="2:65" ht="15.75" x14ac:dyDescent="0.25">
      <c r="B11" s="79">
        <f>'Nav Ride Draw Saturday'!B12</f>
        <v>6</v>
      </c>
      <c r="C11" s="80">
        <f>'Nav Ride Draw Saturday'!D12</f>
        <v>0</v>
      </c>
      <c r="D11" s="80">
        <f>'Nav Ride Draw Saturday'!G12</f>
        <v>0</v>
      </c>
      <c r="E11" s="81">
        <f t="shared" si="1"/>
        <v>0</v>
      </c>
      <c r="F11" s="66"/>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row>
    <row r="12" spans="2:65" ht="15.75" x14ac:dyDescent="0.25">
      <c r="B12" s="79">
        <f>'Nav Ride Draw Saturday'!B13</f>
        <v>7</v>
      </c>
      <c r="C12" s="80">
        <f>'Nav Ride Draw Saturday'!D13</f>
        <v>0</v>
      </c>
      <c r="D12" s="80">
        <f>'Nav Ride Draw Saturday'!G13</f>
        <v>0</v>
      </c>
      <c r="E12" s="81">
        <f t="shared" si="1"/>
        <v>0</v>
      </c>
      <c r="F12" s="66"/>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row>
    <row r="13" spans="2:65" ht="15.75" x14ac:dyDescent="0.25">
      <c r="B13" s="79">
        <f>'Nav Ride Draw Saturday'!B14</f>
        <v>8</v>
      </c>
      <c r="C13" s="80">
        <f>'Nav Ride Draw Saturday'!D14</f>
        <v>0</v>
      </c>
      <c r="D13" s="80">
        <f>'Nav Ride Draw Saturday'!G14</f>
        <v>0</v>
      </c>
      <c r="E13" s="81">
        <f t="shared" si="1"/>
        <v>0</v>
      </c>
      <c r="F13" s="66"/>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row>
    <row r="14" spans="2:65" ht="15.75" x14ac:dyDescent="0.25">
      <c r="B14" s="79">
        <f>'Nav Ride Draw Saturday'!B15</f>
        <v>9</v>
      </c>
      <c r="C14" s="80">
        <f>'Nav Ride Draw Saturday'!D15</f>
        <v>0</v>
      </c>
      <c r="D14" s="80">
        <f>'Nav Ride Draw Saturday'!G15</f>
        <v>0</v>
      </c>
      <c r="E14" s="81">
        <f t="shared" si="1"/>
        <v>0</v>
      </c>
      <c r="F14" s="66"/>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row>
    <row r="15" spans="2:65" ht="15.75" x14ac:dyDescent="0.25">
      <c r="B15" s="79">
        <f>'Nav Ride Draw Saturday'!B16</f>
        <v>10</v>
      </c>
      <c r="C15" s="80">
        <f>'Nav Ride Draw Saturday'!D16</f>
        <v>0</v>
      </c>
      <c r="D15" s="80">
        <f>'Nav Ride Draw Saturday'!G16</f>
        <v>0</v>
      </c>
      <c r="E15" s="81">
        <f t="shared" si="1"/>
        <v>0</v>
      </c>
      <c r="F15" s="66"/>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row>
    <row r="16" spans="2:65" ht="15.75" x14ac:dyDescent="0.25">
      <c r="B16" s="79">
        <f>'Nav Ride Draw Saturday'!B17</f>
        <v>11</v>
      </c>
      <c r="C16" s="80">
        <f>'Nav Ride Draw Saturday'!D17</f>
        <v>0</v>
      </c>
      <c r="D16" s="80">
        <f>'Nav Ride Draw Saturday'!G17</f>
        <v>0</v>
      </c>
      <c r="E16" s="81">
        <f t="shared" si="1"/>
        <v>0</v>
      </c>
      <c r="F16" s="66"/>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row>
    <row r="17" spans="2:65" ht="15.75" x14ac:dyDescent="0.25">
      <c r="B17" s="79">
        <f>'Nav Ride Draw Saturday'!B18</f>
        <v>12</v>
      </c>
      <c r="C17" s="80">
        <f>'Nav Ride Draw Saturday'!D18</f>
        <v>0</v>
      </c>
      <c r="D17" s="80">
        <f>'Nav Ride Draw Saturday'!G18</f>
        <v>0</v>
      </c>
      <c r="E17" s="81">
        <f t="shared" si="1"/>
        <v>0</v>
      </c>
      <c r="F17" s="66"/>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row>
    <row r="18" spans="2:65" ht="15.75" x14ac:dyDescent="0.25">
      <c r="B18" s="79">
        <f>'Nav Ride Draw Saturday'!B19</f>
        <v>13</v>
      </c>
      <c r="C18" s="80">
        <f>'Nav Ride Draw Saturday'!D19</f>
        <v>0</v>
      </c>
      <c r="D18" s="80">
        <f>'Nav Ride Draw Saturday'!G19</f>
        <v>0</v>
      </c>
      <c r="E18" s="81">
        <f t="shared" si="1"/>
        <v>0</v>
      </c>
      <c r="F18" s="66"/>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row>
    <row r="19" spans="2:65" ht="15.75" x14ac:dyDescent="0.25">
      <c r="B19" s="79">
        <f>'Nav Ride Draw Saturday'!B20</f>
        <v>14</v>
      </c>
      <c r="C19" s="80">
        <f>'Nav Ride Draw Saturday'!D20</f>
        <v>0</v>
      </c>
      <c r="D19" s="80">
        <f>'Nav Ride Draw Saturday'!G20</f>
        <v>0</v>
      </c>
      <c r="E19" s="81">
        <f t="shared" si="1"/>
        <v>0</v>
      </c>
      <c r="F19" s="66"/>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row>
    <row r="20" spans="2:65" ht="15.75" x14ac:dyDescent="0.25">
      <c r="B20" s="79">
        <f>'Nav Ride Draw Saturday'!B21</f>
        <v>15</v>
      </c>
      <c r="C20" s="80">
        <f>'Nav Ride Draw Saturday'!D21</f>
        <v>0</v>
      </c>
      <c r="D20" s="80">
        <f>'Nav Ride Draw Saturday'!G21</f>
        <v>0</v>
      </c>
      <c r="E20" s="81">
        <f t="shared" si="1"/>
        <v>0</v>
      </c>
      <c r="F20" s="66"/>
      <c r="G20" s="63"/>
      <c r="H20" s="63"/>
      <c r="I20" s="63"/>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row>
    <row r="21" spans="2:65" ht="15.75" x14ac:dyDescent="0.25">
      <c r="B21" s="79">
        <f>'Nav Ride Draw Saturday'!B22</f>
        <v>16</v>
      </c>
      <c r="C21" s="80">
        <f>'Nav Ride Draw Saturday'!D22</f>
        <v>0</v>
      </c>
      <c r="D21" s="80">
        <f>'Nav Ride Draw Saturday'!G22</f>
        <v>0</v>
      </c>
      <c r="E21" s="81">
        <f t="shared" si="1"/>
        <v>0</v>
      </c>
      <c r="F21" s="66"/>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c r="AW21" s="63"/>
      <c r="AX21" s="63"/>
      <c r="AY21" s="63"/>
      <c r="AZ21" s="63"/>
      <c r="BA21" s="63"/>
      <c r="BB21" s="63"/>
      <c r="BC21" s="63"/>
      <c r="BD21" s="63"/>
      <c r="BE21" s="63"/>
      <c r="BF21" s="63"/>
      <c r="BG21" s="63"/>
      <c r="BH21" s="63"/>
      <c r="BI21" s="63"/>
      <c r="BJ21" s="63"/>
      <c r="BK21" s="63"/>
      <c r="BL21" s="63"/>
      <c r="BM21" s="63"/>
    </row>
    <row r="22" spans="2:65" ht="15.75" x14ac:dyDescent="0.25">
      <c r="B22" s="79">
        <f>'Nav Ride Draw Saturday'!B23</f>
        <v>17</v>
      </c>
      <c r="C22" s="80">
        <f>'Nav Ride Draw Saturday'!D23</f>
        <v>0</v>
      </c>
      <c r="D22" s="80">
        <f>'Nav Ride Draw Saturday'!G23</f>
        <v>0</v>
      </c>
      <c r="E22" s="81">
        <f t="shared" si="1"/>
        <v>0</v>
      </c>
      <c r="F22" s="66"/>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row>
    <row r="23" spans="2:65" ht="15.75" x14ac:dyDescent="0.25">
      <c r="B23" s="79">
        <f>'Nav Ride Draw Saturday'!B24</f>
        <v>18</v>
      </c>
      <c r="C23" s="80">
        <f>'Nav Ride Draw Saturday'!D24</f>
        <v>0</v>
      </c>
      <c r="D23" s="80">
        <f>'Nav Ride Draw Saturday'!G24</f>
        <v>0</v>
      </c>
      <c r="E23" s="81">
        <f t="shared" si="1"/>
        <v>0</v>
      </c>
      <c r="F23" s="66"/>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c r="AY23" s="63"/>
      <c r="AZ23" s="63"/>
      <c r="BA23" s="63"/>
      <c r="BB23" s="63"/>
      <c r="BC23" s="63"/>
      <c r="BD23" s="63"/>
      <c r="BE23" s="63"/>
      <c r="BF23" s="63"/>
      <c r="BG23" s="63"/>
      <c r="BH23" s="63"/>
      <c r="BI23" s="63"/>
      <c r="BJ23" s="63"/>
      <c r="BK23" s="63"/>
      <c r="BL23" s="63"/>
      <c r="BM23" s="63"/>
    </row>
    <row r="24" spans="2:65" ht="15.75" x14ac:dyDescent="0.25">
      <c r="B24" s="79">
        <f>'Nav Ride Draw Saturday'!B25</f>
        <v>19</v>
      </c>
      <c r="C24" s="80">
        <f>'Nav Ride Draw Saturday'!D25</f>
        <v>0</v>
      </c>
      <c r="D24" s="80">
        <f>'Nav Ride Draw Saturday'!G25</f>
        <v>0</v>
      </c>
      <c r="E24" s="81">
        <f t="shared" si="1"/>
        <v>0</v>
      </c>
      <c r="F24" s="66"/>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c r="BB24" s="63"/>
      <c r="BC24" s="63"/>
      <c r="BD24" s="63"/>
      <c r="BE24" s="63"/>
      <c r="BF24" s="63"/>
      <c r="BG24" s="63"/>
      <c r="BH24" s="63"/>
      <c r="BI24" s="63"/>
      <c r="BJ24" s="63"/>
      <c r="BK24" s="63"/>
      <c r="BL24" s="63"/>
      <c r="BM24" s="63"/>
    </row>
    <row r="25" spans="2:65" ht="15.75" x14ac:dyDescent="0.25">
      <c r="B25" s="79">
        <f>'Nav Ride Draw Saturday'!B26</f>
        <v>20</v>
      </c>
      <c r="C25" s="80">
        <f>'Nav Ride Draw Saturday'!D26</f>
        <v>0</v>
      </c>
      <c r="D25" s="80">
        <f>'Nav Ride Draw Saturday'!G26</f>
        <v>0</v>
      </c>
      <c r="E25" s="81">
        <f t="shared" si="1"/>
        <v>0</v>
      </c>
      <c r="F25" s="66"/>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3"/>
      <c r="AW25" s="63"/>
      <c r="AX25" s="63"/>
      <c r="AY25" s="63"/>
      <c r="AZ25" s="63"/>
      <c r="BA25" s="63"/>
      <c r="BB25" s="63"/>
      <c r="BC25" s="63"/>
      <c r="BD25" s="63"/>
      <c r="BE25" s="63"/>
      <c r="BF25" s="63"/>
      <c r="BG25" s="63"/>
      <c r="BH25" s="63"/>
      <c r="BI25" s="63"/>
      <c r="BJ25" s="63"/>
      <c r="BK25" s="63"/>
      <c r="BL25" s="63"/>
      <c r="BM25" s="63"/>
    </row>
    <row r="26" spans="2:65" ht="15.75" x14ac:dyDescent="0.25">
      <c r="B26" s="79">
        <f>'Nav Ride Draw Saturday'!B27</f>
        <v>21</v>
      </c>
      <c r="C26" s="80">
        <f>'Nav Ride Draw Saturday'!D27</f>
        <v>0</v>
      </c>
      <c r="D26" s="80">
        <f>'Nav Ride Draw Saturday'!G27</f>
        <v>0</v>
      </c>
      <c r="E26" s="81">
        <f t="shared" si="1"/>
        <v>0</v>
      </c>
      <c r="F26" s="66"/>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63"/>
      <c r="BH26" s="63"/>
      <c r="BI26" s="63"/>
      <c r="BJ26" s="63"/>
      <c r="BK26" s="63"/>
      <c r="BL26" s="63"/>
      <c r="BM26" s="63"/>
    </row>
    <row r="27" spans="2:65" ht="15.75" x14ac:dyDescent="0.25">
      <c r="B27" s="79">
        <f>'Nav Ride Draw Saturday'!B28</f>
        <v>22</v>
      </c>
      <c r="C27" s="80">
        <f>'Nav Ride Draw Saturday'!D28</f>
        <v>0</v>
      </c>
      <c r="D27" s="80">
        <f>'Nav Ride Draw Saturday'!G28</f>
        <v>0</v>
      </c>
      <c r="E27" s="81">
        <f t="shared" si="1"/>
        <v>0</v>
      </c>
      <c r="F27" s="66"/>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63"/>
      <c r="BH27" s="63"/>
      <c r="BI27" s="63"/>
      <c r="BJ27" s="63"/>
      <c r="BK27" s="63"/>
      <c r="BL27" s="63"/>
      <c r="BM27" s="63"/>
    </row>
    <row r="28" spans="2:65" ht="15.75" x14ac:dyDescent="0.25">
      <c r="B28" s="79">
        <f>'Nav Ride Draw Saturday'!B29</f>
        <v>23</v>
      </c>
      <c r="C28" s="80">
        <f>'Nav Ride Draw Saturday'!D29</f>
        <v>0</v>
      </c>
      <c r="D28" s="80">
        <f>'Nav Ride Draw Saturday'!G29</f>
        <v>0</v>
      </c>
      <c r="E28" s="81">
        <f t="shared" si="1"/>
        <v>0</v>
      </c>
      <c r="F28" s="66"/>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row>
    <row r="29" spans="2:65" ht="15.75" x14ac:dyDescent="0.25">
      <c r="B29" s="79">
        <f>'Nav Ride Draw Saturday'!B30</f>
        <v>24</v>
      </c>
      <c r="C29" s="80">
        <f>'Nav Ride Draw Saturday'!D30</f>
        <v>0</v>
      </c>
      <c r="D29" s="80">
        <f>'Nav Ride Draw Saturday'!G30</f>
        <v>0</v>
      </c>
      <c r="E29" s="81">
        <f t="shared" si="1"/>
        <v>0</v>
      </c>
      <c r="F29" s="66"/>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63"/>
      <c r="BH29" s="63"/>
      <c r="BI29" s="63"/>
      <c r="BJ29" s="63"/>
      <c r="BK29" s="63"/>
      <c r="BL29" s="63"/>
      <c r="BM29" s="63"/>
    </row>
    <row r="30" spans="2:65" ht="15.75" x14ac:dyDescent="0.25">
      <c r="B30" s="79">
        <f>'Nav Ride Draw Saturday'!B31</f>
        <v>25</v>
      </c>
      <c r="C30" s="80">
        <f>'Nav Ride Draw Saturday'!D31</f>
        <v>0</v>
      </c>
      <c r="D30" s="80">
        <f>'Nav Ride Draw Saturday'!G31</f>
        <v>0</v>
      </c>
      <c r="E30" s="81">
        <f t="shared" si="1"/>
        <v>0</v>
      </c>
      <c r="F30" s="66"/>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row>
    <row r="31" spans="2:65" ht="15.75" x14ac:dyDescent="0.25">
      <c r="B31" s="79">
        <f>'Nav Ride Draw Saturday'!B32</f>
        <v>26</v>
      </c>
      <c r="C31" s="80">
        <f>'Nav Ride Draw Saturday'!D32</f>
        <v>0</v>
      </c>
      <c r="D31" s="80">
        <f>'Nav Ride Draw Saturday'!G32</f>
        <v>0</v>
      </c>
      <c r="E31" s="81">
        <f t="shared" si="1"/>
        <v>0</v>
      </c>
      <c r="F31" s="66"/>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63"/>
      <c r="BH31" s="63"/>
      <c r="BI31" s="63"/>
      <c r="BJ31" s="63"/>
      <c r="BK31" s="63"/>
      <c r="BL31" s="63"/>
      <c r="BM31" s="63"/>
    </row>
    <row r="32" spans="2:65" ht="15.75" x14ac:dyDescent="0.25">
      <c r="B32" s="79">
        <f>'Nav Ride Draw Saturday'!B33</f>
        <v>27</v>
      </c>
      <c r="C32" s="80">
        <f>'Nav Ride Draw Saturday'!D33</f>
        <v>0</v>
      </c>
      <c r="D32" s="80">
        <f>'Nav Ride Draw Saturday'!G33</f>
        <v>0</v>
      </c>
      <c r="E32" s="81">
        <f t="shared" si="1"/>
        <v>0</v>
      </c>
      <c r="F32" s="66"/>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63"/>
      <c r="BH32" s="63"/>
      <c r="BI32" s="63"/>
      <c r="BJ32" s="63"/>
      <c r="BK32" s="63"/>
      <c r="BL32" s="63"/>
      <c r="BM32" s="63"/>
    </row>
    <row r="33" spans="2:65" ht="15.75" x14ac:dyDescent="0.25">
      <c r="B33" s="79">
        <f>'Nav Ride Draw Saturday'!B34</f>
        <v>28</v>
      </c>
      <c r="C33" s="80">
        <f>'Nav Ride Draw Saturday'!D34</f>
        <v>0</v>
      </c>
      <c r="D33" s="80">
        <f>'Nav Ride Draw Saturday'!G34</f>
        <v>0</v>
      </c>
      <c r="E33" s="81">
        <f t="shared" si="1"/>
        <v>0</v>
      </c>
      <c r="F33" s="66"/>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63"/>
      <c r="BH33" s="63"/>
      <c r="BI33" s="63"/>
      <c r="BJ33" s="63"/>
      <c r="BK33" s="63"/>
      <c r="BL33" s="63"/>
      <c r="BM33" s="63"/>
    </row>
    <row r="34" spans="2:65" ht="15.75" x14ac:dyDescent="0.25">
      <c r="B34" s="79">
        <f>'Nav Ride Draw Saturday'!B35</f>
        <v>29</v>
      </c>
      <c r="C34" s="80">
        <f>'Nav Ride Draw Saturday'!D35</f>
        <v>0</v>
      </c>
      <c r="D34" s="80">
        <f>'Nav Ride Draw Saturday'!G35</f>
        <v>0</v>
      </c>
      <c r="E34" s="81">
        <f t="shared" si="1"/>
        <v>0</v>
      </c>
      <c r="F34" s="66"/>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row>
    <row r="35" spans="2:65" ht="15.75" x14ac:dyDescent="0.25">
      <c r="B35" s="79">
        <f>'Nav Ride Draw Saturday'!B36</f>
        <v>30</v>
      </c>
      <c r="C35" s="80">
        <f>'Nav Ride Draw Saturday'!D36</f>
        <v>0</v>
      </c>
      <c r="D35" s="80">
        <f>'Nav Ride Draw Saturday'!G36</f>
        <v>0</v>
      </c>
      <c r="E35" s="81">
        <f t="shared" si="1"/>
        <v>0</v>
      </c>
      <c r="F35" s="66"/>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c r="BM35" s="63"/>
    </row>
    <row r="36" spans="2:65" ht="16.5" thickBot="1" x14ac:dyDescent="0.3">
      <c r="B36" s="82"/>
      <c r="C36" s="83"/>
      <c r="D36" s="84"/>
      <c r="E36" s="85"/>
      <c r="F36" s="67"/>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61"/>
    </row>
  </sheetData>
  <sheetProtection algorithmName="SHA-512" hashValue="b3B/Rgwy34XST0bs0ayE0VtHKAsdWLWRZrhzqcNuO7ItIbvS3iRIZN6QHytb/0wrNYkum+W+l+FVunNsEieeHg==" saltValue="MeiXkAFeRCT3Ov7fLXQIEA==" spinCount="100000" sheet="1" objects="1" scenarios="1"/>
  <autoFilter ref="B5:BM5" xr:uid="{96F07820-3BC9-4D82-B742-3038EC46A3B7}"/>
  <pageMargins left="0.70866141732283472" right="0.70866141732283472" top="0.74803149606299213" bottom="0.74803149606299213" header="0.31496062992125984" footer="0.31496062992125984"/>
  <pageSetup scale="19"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B4EA0-D751-43E0-97F8-FAB8A5B3D8F3}">
  <sheetPr>
    <pageSetUpPr fitToPage="1"/>
  </sheetPr>
  <dimension ref="B1:AC42"/>
  <sheetViews>
    <sheetView zoomScaleNormal="100" workbookViewId="0">
      <pane xSplit="9" ySplit="9" topLeftCell="J10" activePane="bottomRight" state="frozen"/>
      <selection activeCell="C10" sqref="C10"/>
      <selection pane="topRight" activeCell="C10" sqref="C10"/>
      <selection pane="bottomLeft" activeCell="C10" sqref="C10"/>
      <selection pane="bottomRight" activeCell="J10" sqref="J10"/>
    </sheetView>
  </sheetViews>
  <sheetFormatPr defaultColWidth="9.140625" defaultRowHeight="24" x14ac:dyDescent="0.4"/>
  <cols>
    <col min="1" max="1" width="2" style="1" customWidth="1"/>
    <col min="2" max="2" width="6.7109375" style="169" customWidth="1"/>
    <col min="3" max="3" width="8.7109375" style="169" customWidth="1"/>
    <col min="4" max="4" width="28.7109375" style="169" customWidth="1"/>
    <col min="5" max="5" width="7.7109375" style="171" customWidth="1"/>
    <col min="6" max="6" width="8.7109375" style="171" customWidth="1"/>
    <col min="7" max="7" width="28.7109375" style="169" customWidth="1"/>
    <col min="8" max="8" width="7.7109375" style="169" customWidth="1"/>
    <col min="9" max="9" width="8.7109375" style="169" customWidth="1"/>
    <col min="10" max="10" width="14.7109375" style="169" customWidth="1"/>
    <col min="11" max="11" width="7.28515625" style="169" customWidth="1"/>
    <col min="12" max="14" width="12.7109375" style="169" customWidth="1"/>
    <col min="15" max="15" width="11.7109375" style="169" customWidth="1"/>
    <col min="16" max="17" width="12.7109375" style="169" customWidth="1"/>
    <col min="18" max="18" width="10.28515625" style="169" customWidth="1"/>
    <col min="19" max="19" width="7.7109375" style="169" customWidth="1"/>
    <col min="20" max="20" width="11.85546875" style="169" customWidth="1"/>
    <col min="21" max="21" width="10.7109375" style="169" customWidth="1"/>
    <col min="22" max="22" width="8.7109375" style="5" customWidth="1"/>
    <col min="23" max="23" width="9.85546875" style="5" customWidth="1"/>
    <col min="24" max="24" width="10.7109375" style="271" customWidth="1"/>
    <col min="25" max="26" width="13.5703125" style="271" hidden="1" customWidth="1"/>
    <col min="27" max="27" width="9.7109375" style="272" customWidth="1"/>
    <col min="28" max="28" width="9.28515625" style="5" hidden="1" customWidth="1"/>
    <col min="29" max="29" width="9.140625" style="1" hidden="1" customWidth="1"/>
    <col min="30" max="16384" width="9.140625" style="1"/>
  </cols>
  <sheetData>
    <row r="1" spans="2:28" ht="24.75" thickBot="1" x14ac:dyDescent="0.45">
      <c r="B1" s="108"/>
      <c r="C1" s="109"/>
      <c r="D1" s="109"/>
      <c r="E1" s="110"/>
      <c r="F1" s="110"/>
      <c r="G1" s="109"/>
      <c r="H1" s="109"/>
      <c r="I1" s="109"/>
      <c r="J1" s="109"/>
      <c r="K1" s="109"/>
      <c r="L1" s="109"/>
      <c r="M1" s="109"/>
      <c r="N1" s="109"/>
      <c r="O1" s="109"/>
      <c r="P1" s="109"/>
      <c r="Q1" s="109"/>
      <c r="R1" s="109"/>
      <c r="S1" s="109"/>
      <c r="T1" s="109"/>
      <c r="U1" s="109"/>
      <c r="V1" s="111"/>
      <c r="W1" s="111"/>
      <c r="X1" s="284"/>
      <c r="Y1" s="284"/>
      <c r="Z1" s="284"/>
      <c r="AA1" s="285"/>
    </row>
    <row r="2" spans="2:28" ht="24.75" thickBot="1" x14ac:dyDescent="0.45">
      <c r="B2" s="112">
        <f>'Nav Ride Draw Saturday'!B2</f>
        <v>0</v>
      </c>
      <c r="C2" s="113"/>
      <c r="D2" s="113"/>
      <c r="E2" s="114"/>
      <c r="F2" s="115">
        <f>'Nav Ride Draw Saturday'!E2</f>
        <v>0</v>
      </c>
      <c r="G2" s="113"/>
      <c r="H2" s="116"/>
      <c r="I2" s="113"/>
      <c r="J2" s="116">
        <f>'Nav Ride Draw Saturday'!F2</f>
        <v>0</v>
      </c>
      <c r="K2" s="116"/>
      <c r="L2" s="117"/>
      <c r="M2" s="117"/>
      <c r="N2" s="117"/>
      <c r="O2" s="117"/>
      <c r="P2" s="117"/>
      <c r="Q2" s="117"/>
      <c r="R2" s="117"/>
      <c r="S2" s="117"/>
      <c r="T2" s="117"/>
      <c r="U2" s="117"/>
      <c r="V2" s="118"/>
      <c r="W2" s="118"/>
      <c r="X2" s="273"/>
      <c r="Y2" s="273"/>
      <c r="Z2" s="273"/>
      <c r="AA2" s="274"/>
      <c r="AB2" s="44"/>
    </row>
    <row r="3" spans="2:28" ht="5.0999999999999996" customHeight="1" thickBot="1" x14ac:dyDescent="0.45">
      <c r="B3" s="119"/>
      <c r="C3" s="120"/>
      <c r="D3" s="121"/>
      <c r="E3" s="122"/>
      <c r="F3" s="123"/>
      <c r="G3" s="124"/>
      <c r="H3" s="124"/>
      <c r="I3" s="125"/>
      <c r="J3" s="125"/>
      <c r="K3" s="125"/>
      <c r="L3" s="125"/>
      <c r="M3" s="125"/>
      <c r="N3" s="125"/>
      <c r="O3" s="125"/>
      <c r="P3" s="125"/>
      <c r="Q3" s="125"/>
      <c r="R3" s="125"/>
      <c r="S3" s="125"/>
      <c r="T3" s="125"/>
      <c r="U3" s="125"/>
      <c r="V3" s="126"/>
      <c r="W3" s="126"/>
      <c r="X3" s="275"/>
      <c r="Y3" s="275"/>
      <c r="Z3" s="275"/>
      <c r="AA3" s="276"/>
      <c r="AB3" s="45"/>
    </row>
    <row r="4" spans="2:28" ht="24.75" thickBot="1" x14ac:dyDescent="0.45">
      <c r="B4" s="303" t="s">
        <v>46</v>
      </c>
      <c r="C4" s="304"/>
      <c r="D4" s="304"/>
      <c r="E4" s="304"/>
      <c r="F4" s="304"/>
      <c r="G4" s="304"/>
      <c r="H4" s="305"/>
      <c r="I4" s="35" t="s">
        <v>24</v>
      </c>
      <c r="J4" s="36"/>
      <c r="K4" s="36"/>
      <c r="L4" s="36"/>
      <c r="M4" s="58">
        <v>4.1666666666666664E-2</v>
      </c>
      <c r="N4" s="18" t="e">
        <f>M4+N7</f>
        <v>#DIV/0!</v>
      </c>
      <c r="O4" s="101"/>
      <c r="P4" s="101"/>
      <c r="Q4" s="302" t="s">
        <v>45</v>
      </c>
      <c r="R4" s="302"/>
      <c r="S4" s="302"/>
      <c r="T4" s="302"/>
      <c r="U4" s="302"/>
      <c r="V4" s="302"/>
      <c r="W4" s="302"/>
      <c r="X4" s="302"/>
      <c r="Y4" s="286"/>
      <c r="Z4" s="286"/>
      <c r="AA4" s="276"/>
      <c r="AB4" s="212"/>
    </row>
    <row r="5" spans="2:28" ht="21" customHeight="1" x14ac:dyDescent="0.4">
      <c r="B5" s="298" t="s">
        <v>39</v>
      </c>
      <c r="C5" s="299"/>
      <c r="D5" s="299"/>
      <c r="E5" s="299"/>
      <c r="F5" s="299"/>
      <c r="G5" s="299"/>
      <c r="H5" s="102"/>
      <c r="I5" s="37" t="s">
        <v>6</v>
      </c>
      <c r="J5" s="38"/>
      <c r="K5" s="38"/>
      <c r="L5" s="38"/>
      <c r="M5" s="6"/>
      <c r="N5" s="7"/>
      <c r="O5" s="101"/>
      <c r="P5" s="101"/>
      <c r="Q5" s="302"/>
      <c r="R5" s="302"/>
      <c r="S5" s="302"/>
      <c r="T5" s="302"/>
      <c r="U5" s="302"/>
      <c r="V5" s="302"/>
      <c r="W5" s="302"/>
      <c r="X5" s="302"/>
      <c r="Y5" s="286"/>
      <c r="Z5" s="286"/>
      <c r="AA5" s="287"/>
      <c r="AB5" s="46"/>
    </row>
    <row r="6" spans="2:28" ht="21.75" customHeight="1" thickBot="1" x14ac:dyDescent="0.45">
      <c r="B6" s="298"/>
      <c r="C6" s="299"/>
      <c r="D6" s="299"/>
      <c r="E6" s="299"/>
      <c r="F6" s="299"/>
      <c r="G6" s="299"/>
      <c r="H6" s="102"/>
      <c r="I6" s="39" t="s">
        <v>7</v>
      </c>
      <c r="J6" s="103"/>
      <c r="K6" s="103"/>
      <c r="L6" s="103"/>
      <c r="M6" s="101"/>
      <c r="N6" s="8"/>
      <c r="O6" s="101"/>
      <c r="P6" s="101"/>
      <c r="Q6" s="302"/>
      <c r="R6" s="302"/>
      <c r="S6" s="302"/>
      <c r="T6" s="302"/>
      <c r="U6" s="302"/>
      <c r="V6" s="302"/>
      <c r="W6" s="302"/>
      <c r="X6" s="302"/>
      <c r="Y6" s="286"/>
      <c r="Z6" s="286"/>
      <c r="AA6" s="287"/>
      <c r="AB6" s="46"/>
    </row>
    <row r="7" spans="2:28" ht="24.75" thickBot="1" x14ac:dyDescent="0.45">
      <c r="B7" s="300" t="s">
        <v>40</v>
      </c>
      <c r="C7" s="301"/>
      <c r="D7" s="301"/>
      <c r="E7" s="301"/>
      <c r="F7" s="301"/>
      <c r="G7" s="301"/>
      <c r="H7" s="102"/>
      <c r="I7" s="40" t="s">
        <v>52</v>
      </c>
      <c r="J7" s="41"/>
      <c r="K7" s="41"/>
      <c r="L7" s="41"/>
      <c r="M7" s="9"/>
      <c r="N7" s="19" t="e">
        <f>N5/N6*60/1440</f>
        <v>#DIV/0!</v>
      </c>
      <c r="O7" s="101"/>
      <c r="P7" s="101"/>
      <c r="Q7" s="302"/>
      <c r="R7" s="302"/>
      <c r="S7" s="302"/>
      <c r="T7" s="302"/>
      <c r="U7" s="302"/>
      <c r="V7" s="302"/>
      <c r="W7" s="302"/>
      <c r="X7" s="302"/>
      <c r="Y7" s="286"/>
      <c r="Z7" s="286"/>
      <c r="AA7" s="276"/>
      <c r="AB7" s="212"/>
    </row>
    <row r="8" spans="2:28" ht="18" customHeight="1" thickBot="1" x14ac:dyDescent="0.45">
      <c r="B8" s="127"/>
      <c r="C8" s="128"/>
      <c r="D8" s="129"/>
      <c r="E8" s="130"/>
      <c r="F8" s="130"/>
      <c r="G8" s="129"/>
      <c r="H8" s="129"/>
      <c r="I8" s="131"/>
      <c r="J8" s="131"/>
      <c r="K8" s="131"/>
      <c r="L8" s="131"/>
      <c r="M8" s="131"/>
      <c r="N8" s="131"/>
      <c r="O8" s="131"/>
      <c r="P8" s="131"/>
      <c r="Q8" s="132">
        <v>3.472222222222222E-3</v>
      </c>
      <c r="R8" s="131"/>
      <c r="S8" s="131"/>
      <c r="T8" s="131"/>
      <c r="U8" s="131"/>
      <c r="V8" s="133"/>
      <c r="W8" s="133"/>
      <c r="X8" s="288"/>
      <c r="Y8" s="289" t="s">
        <v>43</v>
      </c>
      <c r="Z8" s="289" t="s">
        <v>43</v>
      </c>
      <c r="AA8" s="290"/>
      <c r="AB8" s="47"/>
    </row>
    <row r="9" spans="2:28" s="215" customFormat="1" ht="77.25" thickBot="1" x14ac:dyDescent="0.45">
      <c r="B9" s="104" t="s">
        <v>0</v>
      </c>
      <c r="C9" s="104" t="s">
        <v>1</v>
      </c>
      <c r="D9" s="104" t="s">
        <v>2</v>
      </c>
      <c r="E9" s="105" t="s">
        <v>4</v>
      </c>
      <c r="F9" s="105" t="s">
        <v>14</v>
      </c>
      <c r="G9" s="104" t="s">
        <v>3</v>
      </c>
      <c r="H9" s="104" t="s">
        <v>4</v>
      </c>
      <c r="I9" s="104" t="s">
        <v>14</v>
      </c>
      <c r="J9" s="104" t="s">
        <v>8</v>
      </c>
      <c r="K9" s="104" t="s">
        <v>102</v>
      </c>
      <c r="L9" s="104" t="s">
        <v>9</v>
      </c>
      <c r="M9" s="104" t="s">
        <v>16</v>
      </c>
      <c r="N9" s="104" t="s">
        <v>10</v>
      </c>
      <c r="O9" s="104" t="s">
        <v>104</v>
      </c>
      <c r="P9" s="104" t="s">
        <v>105</v>
      </c>
      <c r="Q9" s="104" t="s">
        <v>13</v>
      </c>
      <c r="R9" s="104" t="s">
        <v>37</v>
      </c>
      <c r="S9" s="104" t="s">
        <v>106</v>
      </c>
      <c r="T9" s="104" t="s">
        <v>36</v>
      </c>
      <c r="U9" s="104" t="s">
        <v>23</v>
      </c>
      <c r="V9" s="106" t="s">
        <v>63</v>
      </c>
      <c r="W9" s="106" t="s">
        <v>62</v>
      </c>
      <c r="X9" s="291" t="s">
        <v>15</v>
      </c>
      <c r="Y9" s="291" t="s">
        <v>42</v>
      </c>
      <c r="Z9" s="291" t="s">
        <v>41</v>
      </c>
      <c r="AA9" s="292" t="s">
        <v>44</v>
      </c>
      <c r="AB9" s="214" t="s">
        <v>50</v>
      </c>
    </row>
    <row r="10" spans="2:28" s="169" customFormat="1" ht="24.95" customHeight="1" thickBot="1" x14ac:dyDescent="0.45">
      <c r="B10" s="134">
        <f>'Nav Ride Draw Saturday'!B7</f>
        <v>1</v>
      </c>
      <c r="C10" s="135">
        <f>'Nav Ride Draw Saturday'!C7</f>
        <v>0</v>
      </c>
      <c r="D10" s="136">
        <f>'Nav Ride Draw Saturday'!D7</f>
        <v>0</v>
      </c>
      <c r="E10" s="137">
        <f>'Nav Ride Draw Saturday'!F7</f>
        <v>0</v>
      </c>
      <c r="F10" s="138">
        <f>IFERROR(VLOOKUP(E10,Instructions!$F$6:$G$11,2,FALSE),0)</f>
        <v>0</v>
      </c>
      <c r="G10" s="136">
        <f>'Nav Ride Draw Saturday'!G7</f>
        <v>0</v>
      </c>
      <c r="H10" s="136">
        <f>'Nav Ride Draw Saturday'!I7</f>
        <v>0</v>
      </c>
      <c r="I10" s="139">
        <f>IFERROR(VLOOKUP(H10,Instructions!$F$7:$G$11,2,FALSE),0)</f>
        <v>0</v>
      </c>
      <c r="J10" s="136">
        <f>'Questions Saturday'!E6</f>
        <v>0</v>
      </c>
      <c r="K10" s="293"/>
      <c r="L10" s="140"/>
      <c r="M10" s="140"/>
      <c r="N10" s="141" t="str">
        <f>IF(ISBLANK(M10)," ",M10-L10)</f>
        <v xml:space="preserve"> </v>
      </c>
      <c r="O10" s="141" t="str">
        <f>IF(K10="YES","ELIM/WD",IF(ISBLANK(M10)," ",IF(N10&gt;$N$4,"ELIM/WD",IF($N$7&gt;N10,"UNDER","OVER"))))</f>
        <v xml:space="preserve"> </v>
      </c>
      <c r="P10" s="141" t="str">
        <f>IFERROR(IF(O10="ELIM/WD"," ",IF(O10="OVER",N10-$N$7,$N$7-N10))," ")</f>
        <v xml:space="preserve"> </v>
      </c>
      <c r="Q10" s="141">
        <f>$Q$8</f>
        <v>3.472222222222222E-3</v>
      </c>
      <c r="R10" s="153" t="str">
        <f>IFERROR(IF(P10&gt;Q10,P10-Q10,0)," ")</f>
        <v xml:space="preserve"> </v>
      </c>
      <c r="S10" s="142">
        <f>IFERROR(ROUNDUP(R10*1440,0),0)</f>
        <v>0</v>
      </c>
      <c r="T10" s="136">
        <f>IF(O10="OVER",ROUND(S10,0)*1,ROUND(S10,0)*2)</f>
        <v>0</v>
      </c>
      <c r="U10" s="143">
        <f>IF(J10="","",J10-T10)</f>
        <v>0</v>
      </c>
      <c r="V10" s="144">
        <f>(F10+I10)/2</f>
        <v>0</v>
      </c>
      <c r="W10" s="143">
        <f>U10*V10</f>
        <v>0</v>
      </c>
      <c r="X10" s="280">
        <f>IF(J10="","",U10-(U10*V10))</f>
        <v>0</v>
      </c>
      <c r="Y10" s="281">
        <f t="shared" ref="Y10:Y39" si="0">IFERROR(RANK(X10,$X$10:$X$39,0),"")</f>
        <v>1</v>
      </c>
      <c r="Z10" s="281" t="str">
        <f t="shared" ref="Z10:Z39" si="1">IFERROR(RANK(X10,$X$10:$X$39)+RANK(J10,$J$10:$J$39)/10+RANK(P10,$P$10:$P$39,1)/100,"")</f>
        <v/>
      </c>
      <c r="AA10" s="281" t="str">
        <f>IFERROR(RANK(Z10,$Z$10:$Z$39,1),"")</f>
        <v/>
      </c>
      <c r="AB10" s="100" t="str">
        <f>IF(AND(E10+H10=10,AA10=1),"YES","")</f>
        <v/>
      </c>
    </row>
    <row r="11" spans="2:28" s="169" customFormat="1" ht="24.95" customHeight="1" thickBot="1" x14ac:dyDescent="0.45">
      <c r="B11" s="145">
        <f>'Nav Ride Draw Saturday'!B8</f>
        <v>2</v>
      </c>
      <c r="C11" s="146">
        <f>'Nav Ride Draw Saturday'!C8</f>
        <v>0</v>
      </c>
      <c r="D11" s="147">
        <f>'Nav Ride Draw Saturday'!D8</f>
        <v>0</v>
      </c>
      <c r="E11" s="148">
        <f>'Nav Ride Draw Saturday'!F8</f>
        <v>0</v>
      </c>
      <c r="F11" s="149">
        <f>IFERROR(VLOOKUP(E11,Instructions!$F$6:$G$11,2,FALSE),0)</f>
        <v>0</v>
      </c>
      <c r="G11" s="147">
        <f>'Nav Ride Draw Saturday'!G8</f>
        <v>0</v>
      </c>
      <c r="H11" s="147">
        <f>'Nav Ride Draw Saturday'!I8</f>
        <v>0</v>
      </c>
      <c r="I11" s="150">
        <f>IFERROR(VLOOKUP(H11,Instructions!$F$7:$G$11,2,FALSE),0)</f>
        <v>0</v>
      </c>
      <c r="J11" s="147">
        <f>'Questions Saturday'!E7</f>
        <v>0</v>
      </c>
      <c r="K11" s="294"/>
      <c r="L11" s="151"/>
      <c r="M11" s="151"/>
      <c r="N11" s="152" t="str">
        <f t="shared" ref="N11:N20" si="2">IF(ISBLANK(M11)," ",M11-L11)</f>
        <v xml:space="preserve"> </v>
      </c>
      <c r="O11" s="152" t="str">
        <f t="shared" ref="O11:O39" si="3">IF(K11="YES","ELIM/WD",IF(ISBLANK(M11)," ",IF(N11&gt;$N$4,"ELIM/WD",IF($N$7&gt;N11,"UNDER","OVER"))))</f>
        <v xml:space="preserve"> </v>
      </c>
      <c r="P11" s="152" t="str">
        <f t="shared" ref="P11:P39" si="4">IFERROR(IF(O11="ELIM/WD"," ",IF(O11="OVER",N11-$N$7,$N$7-N11))," ")</f>
        <v xml:space="preserve"> </v>
      </c>
      <c r="Q11" s="152">
        <f t="shared" ref="Q11:Q39" si="5">$Q$8</f>
        <v>3.472222222222222E-3</v>
      </c>
      <c r="R11" s="153" t="str">
        <f>IFERROR(IF(P11&gt;Q11,P11-Q11,0)," ")</f>
        <v xml:space="preserve"> </v>
      </c>
      <c r="S11" s="154">
        <f>IFERROR(ROUNDUP(R11*1440,0),0)</f>
        <v>0</v>
      </c>
      <c r="T11" s="147">
        <f t="shared" ref="T11:T20" si="6">IF(O11="OVER",ROUND(S11,0)*1,ROUND(S11,0)*2)</f>
        <v>0</v>
      </c>
      <c r="U11" s="155">
        <f t="shared" ref="U11:U20" si="7">IF(J11="","",J11-T11)</f>
        <v>0</v>
      </c>
      <c r="V11" s="156">
        <f t="shared" ref="V11:V20" si="8">(F11+I11)/2</f>
        <v>0</v>
      </c>
      <c r="W11" s="155">
        <f t="shared" ref="W11:W39" si="9">U11*V11</f>
        <v>0</v>
      </c>
      <c r="X11" s="280">
        <f t="shared" ref="X11:X20" si="10">IF(J11="","",U11-(U11*V11))</f>
        <v>0</v>
      </c>
      <c r="Y11" s="281">
        <f t="shared" si="0"/>
        <v>1</v>
      </c>
      <c r="Z11" s="281" t="str">
        <f t="shared" si="1"/>
        <v/>
      </c>
      <c r="AA11" s="281" t="str">
        <f t="shared" ref="AA11:AA39" si="11">IFERROR(RANK(Z11,$Z$10:$Z$39,1),"")</f>
        <v/>
      </c>
      <c r="AB11" s="100" t="str">
        <f t="shared" ref="AB11:AB39" si="12">IF(AND(E11+H11=10,AA11=1),"YES","")</f>
        <v/>
      </c>
    </row>
    <row r="12" spans="2:28" s="169" customFormat="1" ht="24.95" customHeight="1" thickBot="1" x14ac:dyDescent="0.45">
      <c r="B12" s="145">
        <f>'Nav Ride Draw Saturday'!B9</f>
        <v>3</v>
      </c>
      <c r="C12" s="146">
        <f>'Nav Ride Draw Saturday'!C9</f>
        <v>0</v>
      </c>
      <c r="D12" s="147">
        <f>'Nav Ride Draw Saturday'!D9</f>
        <v>0</v>
      </c>
      <c r="E12" s="148">
        <f>'Nav Ride Draw Saturday'!F9</f>
        <v>0</v>
      </c>
      <c r="F12" s="149">
        <f>IFERROR(VLOOKUP(E12,Instructions!$F$6:$G$11,2,FALSE),0)</f>
        <v>0</v>
      </c>
      <c r="G12" s="147">
        <f>'Nav Ride Draw Saturday'!G9</f>
        <v>0</v>
      </c>
      <c r="H12" s="147">
        <f>'Nav Ride Draw Saturday'!I9</f>
        <v>0</v>
      </c>
      <c r="I12" s="150">
        <f>IFERROR(VLOOKUP(H12,Instructions!$F$7:$G$11,2,FALSE),0)</f>
        <v>0</v>
      </c>
      <c r="J12" s="147">
        <f>'Questions Saturday'!E8</f>
        <v>0</v>
      </c>
      <c r="K12" s="294"/>
      <c r="L12" s="151"/>
      <c r="M12" s="151"/>
      <c r="N12" s="152" t="str">
        <f t="shared" si="2"/>
        <v xml:space="preserve"> </v>
      </c>
      <c r="O12" s="152" t="str">
        <f t="shared" si="3"/>
        <v xml:space="preserve"> </v>
      </c>
      <c r="P12" s="152" t="str">
        <f t="shared" si="4"/>
        <v xml:space="preserve"> </v>
      </c>
      <c r="Q12" s="152">
        <f t="shared" si="5"/>
        <v>3.472222222222222E-3</v>
      </c>
      <c r="R12" s="153" t="str">
        <f t="shared" ref="R12:R20" si="13">IFERROR(IF(P12&gt;Q12,P12-Q12,0)," ")</f>
        <v xml:space="preserve"> </v>
      </c>
      <c r="S12" s="154">
        <f t="shared" ref="S12:S39" si="14">IFERROR(ROUNDUP(R12*1440,0),0)</f>
        <v>0</v>
      </c>
      <c r="T12" s="147">
        <f t="shared" si="6"/>
        <v>0</v>
      </c>
      <c r="U12" s="155">
        <f t="shared" si="7"/>
        <v>0</v>
      </c>
      <c r="V12" s="156">
        <f t="shared" si="8"/>
        <v>0</v>
      </c>
      <c r="W12" s="155">
        <f t="shared" si="9"/>
        <v>0</v>
      </c>
      <c r="X12" s="280">
        <f t="shared" si="10"/>
        <v>0</v>
      </c>
      <c r="Y12" s="281">
        <f t="shared" si="0"/>
        <v>1</v>
      </c>
      <c r="Z12" s="281" t="str">
        <f t="shared" si="1"/>
        <v/>
      </c>
      <c r="AA12" s="281" t="str">
        <f t="shared" si="11"/>
        <v/>
      </c>
      <c r="AB12" s="100" t="str">
        <f t="shared" si="12"/>
        <v/>
      </c>
    </row>
    <row r="13" spans="2:28" s="169" customFormat="1" ht="24.95" customHeight="1" thickBot="1" x14ac:dyDescent="0.45">
      <c r="B13" s="145">
        <f>'Nav Ride Draw Saturday'!B10</f>
        <v>4</v>
      </c>
      <c r="C13" s="146">
        <f>'Nav Ride Draw Saturday'!C10</f>
        <v>0</v>
      </c>
      <c r="D13" s="147">
        <f>'Nav Ride Draw Saturday'!D10</f>
        <v>0</v>
      </c>
      <c r="E13" s="148">
        <f>'Nav Ride Draw Saturday'!F10</f>
        <v>0</v>
      </c>
      <c r="F13" s="149">
        <f>IFERROR(VLOOKUP(E13,Instructions!$F$6:$G$11,2,FALSE),0)</f>
        <v>0</v>
      </c>
      <c r="G13" s="147">
        <f>'Nav Ride Draw Saturday'!G10</f>
        <v>0</v>
      </c>
      <c r="H13" s="147">
        <f>'Nav Ride Draw Saturday'!I10</f>
        <v>0</v>
      </c>
      <c r="I13" s="150">
        <f>IFERROR(VLOOKUP(H13,Instructions!$F$7:$G$11,2,FALSE),0)</f>
        <v>0</v>
      </c>
      <c r="J13" s="147">
        <f>'Questions Saturday'!E9</f>
        <v>0</v>
      </c>
      <c r="K13" s="294"/>
      <c r="L13" s="151"/>
      <c r="M13" s="151"/>
      <c r="N13" s="152" t="str">
        <f t="shared" si="2"/>
        <v xml:space="preserve"> </v>
      </c>
      <c r="O13" s="152" t="str">
        <f t="shared" si="3"/>
        <v xml:space="preserve"> </v>
      </c>
      <c r="P13" s="152" t="str">
        <f t="shared" si="4"/>
        <v xml:space="preserve"> </v>
      </c>
      <c r="Q13" s="152">
        <f t="shared" si="5"/>
        <v>3.472222222222222E-3</v>
      </c>
      <c r="R13" s="153" t="str">
        <f t="shared" si="13"/>
        <v xml:space="preserve"> </v>
      </c>
      <c r="S13" s="154">
        <f t="shared" si="14"/>
        <v>0</v>
      </c>
      <c r="T13" s="147">
        <f t="shared" si="6"/>
        <v>0</v>
      </c>
      <c r="U13" s="155">
        <f t="shared" si="7"/>
        <v>0</v>
      </c>
      <c r="V13" s="156">
        <f t="shared" si="8"/>
        <v>0</v>
      </c>
      <c r="W13" s="155">
        <f t="shared" si="9"/>
        <v>0</v>
      </c>
      <c r="X13" s="280">
        <f t="shared" si="10"/>
        <v>0</v>
      </c>
      <c r="Y13" s="281">
        <f t="shared" si="0"/>
        <v>1</v>
      </c>
      <c r="Z13" s="281" t="str">
        <f t="shared" si="1"/>
        <v/>
      </c>
      <c r="AA13" s="281" t="str">
        <f t="shared" si="11"/>
        <v/>
      </c>
      <c r="AB13" s="100" t="str">
        <f t="shared" si="12"/>
        <v/>
      </c>
    </row>
    <row r="14" spans="2:28" s="169" customFormat="1" ht="24.95" customHeight="1" thickBot="1" x14ac:dyDescent="0.45">
      <c r="B14" s="145">
        <f>'Nav Ride Draw Saturday'!B11</f>
        <v>5</v>
      </c>
      <c r="C14" s="146">
        <f>'Nav Ride Draw Saturday'!C11</f>
        <v>0</v>
      </c>
      <c r="D14" s="147">
        <f>'Nav Ride Draw Saturday'!D11</f>
        <v>0</v>
      </c>
      <c r="E14" s="148">
        <f>'Nav Ride Draw Saturday'!F11</f>
        <v>0</v>
      </c>
      <c r="F14" s="149">
        <f>IFERROR(VLOOKUP(E14,Instructions!$F$6:$G$11,2,FALSE),0)</f>
        <v>0</v>
      </c>
      <c r="G14" s="147">
        <f>'Nav Ride Draw Saturday'!G11</f>
        <v>0</v>
      </c>
      <c r="H14" s="147">
        <f>'Nav Ride Draw Saturday'!I11</f>
        <v>0</v>
      </c>
      <c r="I14" s="150">
        <f>IFERROR(VLOOKUP(H14,Instructions!$F$7:$G$11,2,FALSE),0)</f>
        <v>0</v>
      </c>
      <c r="J14" s="147">
        <f>'Questions Saturday'!E10</f>
        <v>0</v>
      </c>
      <c r="K14" s="294"/>
      <c r="L14" s="151"/>
      <c r="M14" s="151"/>
      <c r="N14" s="152" t="str">
        <f t="shared" si="2"/>
        <v xml:space="preserve"> </v>
      </c>
      <c r="O14" s="152" t="str">
        <f t="shared" si="3"/>
        <v xml:space="preserve"> </v>
      </c>
      <c r="P14" s="152" t="str">
        <f t="shared" si="4"/>
        <v xml:space="preserve"> </v>
      </c>
      <c r="Q14" s="152">
        <f t="shared" si="5"/>
        <v>3.472222222222222E-3</v>
      </c>
      <c r="R14" s="153" t="str">
        <f>IFERROR(IF(P14&gt;Q14,P14-Q14,0)," ")</f>
        <v xml:space="preserve"> </v>
      </c>
      <c r="S14" s="154">
        <f>IFERROR(ROUNDUP(R14*1440,0),0)</f>
        <v>0</v>
      </c>
      <c r="T14" s="147">
        <f t="shared" si="6"/>
        <v>0</v>
      </c>
      <c r="U14" s="155">
        <f t="shared" si="7"/>
        <v>0</v>
      </c>
      <c r="V14" s="156">
        <f t="shared" si="8"/>
        <v>0</v>
      </c>
      <c r="W14" s="155">
        <f t="shared" si="9"/>
        <v>0</v>
      </c>
      <c r="X14" s="280">
        <f t="shared" si="10"/>
        <v>0</v>
      </c>
      <c r="Y14" s="281">
        <f t="shared" si="0"/>
        <v>1</v>
      </c>
      <c r="Z14" s="281" t="str">
        <f t="shared" si="1"/>
        <v/>
      </c>
      <c r="AA14" s="281" t="str">
        <f t="shared" si="11"/>
        <v/>
      </c>
      <c r="AB14" s="100" t="str">
        <f t="shared" si="12"/>
        <v/>
      </c>
    </row>
    <row r="15" spans="2:28" s="169" customFormat="1" ht="24.95" customHeight="1" thickBot="1" x14ac:dyDescent="0.45">
      <c r="B15" s="145">
        <f>'Nav Ride Draw Saturday'!B12</f>
        <v>6</v>
      </c>
      <c r="C15" s="146">
        <f>'Nav Ride Draw Saturday'!C12</f>
        <v>0</v>
      </c>
      <c r="D15" s="147">
        <f>'Nav Ride Draw Saturday'!D12</f>
        <v>0</v>
      </c>
      <c r="E15" s="148">
        <f>'Nav Ride Draw Saturday'!F12</f>
        <v>0</v>
      </c>
      <c r="F15" s="149">
        <f>IFERROR(VLOOKUP(E15,Instructions!$F$6:$G$11,2,FALSE),0)</f>
        <v>0</v>
      </c>
      <c r="G15" s="147">
        <f>'Nav Ride Draw Saturday'!G12</f>
        <v>0</v>
      </c>
      <c r="H15" s="147">
        <f>'Nav Ride Draw Saturday'!I12</f>
        <v>0</v>
      </c>
      <c r="I15" s="150">
        <f>IFERROR(VLOOKUP(H15,Instructions!$F$7:$G$11,2,FALSE),0)</f>
        <v>0</v>
      </c>
      <c r="J15" s="147">
        <f>'Questions Saturday'!E11</f>
        <v>0</v>
      </c>
      <c r="K15" s="294"/>
      <c r="L15" s="151"/>
      <c r="M15" s="151"/>
      <c r="N15" s="152" t="str">
        <f t="shared" si="2"/>
        <v xml:space="preserve"> </v>
      </c>
      <c r="O15" s="152" t="str">
        <f t="shared" si="3"/>
        <v xml:space="preserve"> </v>
      </c>
      <c r="P15" s="152" t="str">
        <f t="shared" si="4"/>
        <v xml:space="preserve"> </v>
      </c>
      <c r="Q15" s="152">
        <f t="shared" si="5"/>
        <v>3.472222222222222E-3</v>
      </c>
      <c r="R15" s="153" t="str">
        <f t="shared" si="13"/>
        <v xml:space="preserve"> </v>
      </c>
      <c r="S15" s="154">
        <f t="shared" si="14"/>
        <v>0</v>
      </c>
      <c r="T15" s="147">
        <f t="shared" si="6"/>
        <v>0</v>
      </c>
      <c r="U15" s="155">
        <f t="shared" si="7"/>
        <v>0</v>
      </c>
      <c r="V15" s="156">
        <f t="shared" si="8"/>
        <v>0</v>
      </c>
      <c r="W15" s="155">
        <f t="shared" si="9"/>
        <v>0</v>
      </c>
      <c r="X15" s="280">
        <f t="shared" si="10"/>
        <v>0</v>
      </c>
      <c r="Y15" s="281">
        <f t="shared" si="0"/>
        <v>1</v>
      </c>
      <c r="Z15" s="281" t="str">
        <f t="shared" si="1"/>
        <v/>
      </c>
      <c r="AA15" s="281" t="str">
        <f t="shared" si="11"/>
        <v/>
      </c>
      <c r="AB15" s="100" t="str">
        <f t="shared" si="12"/>
        <v/>
      </c>
    </row>
    <row r="16" spans="2:28" s="169" customFormat="1" ht="24.95" customHeight="1" thickBot="1" x14ac:dyDescent="0.45">
      <c r="B16" s="145">
        <f>'Nav Ride Draw Saturday'!B13</f>
        <v>7</v>
      </c>
      <c r="C16" s="146">
        <f>'Nav Ride Draw Saturday'!C13</f>
        <v>0</v>
      </c>
      <c r="D16" s="147">
        <f>'Nav Ride Draw Saturday'!D13</f>
        <v>0</v>
      </c>
      <c r="E16" s="148">
        <f>'Nav Ride Draw Saturday'!F13</f>
        <v>0</v>
      </c>
      <c r="F16" s="149">
        <f>IFERROR(VLOOKUP(E16,Instructions!$F$6:$G$11,2,FALSE),0)</f>
        <v>0</v>
      </c>
      <c r="G16" s="147">
        <f>'Nav Ride Draw Saturday'!G13</f>
        <v>0</v>
      </c>
      <c r="H16" s="147">
        <f>'Nav Ride Draw Saturday'!I13</f>
        <v>0</v>
      </c>
      <c r="I16" s="150">
        <f>IFERROR(VLOOKUP(H16,Instructions!$F$7:$G$11,2,FALSE),0)</f>
        <v>0</v>
      </c>
      <c r="J16" s="147">
        <f>'Questions Saturday'!E12</f>
        <v>0</v>
      </c>
      <c r="K16" s="294"/>
      <c r="L16" s="151"/>
      <c r="M16" s="151"/>
      <c r="N16" s="152" t="str">
        <f t="shared" si="2"/>
        <v xml:space="preserve"> </v>
      </c>
      <c r="O16" s="152" t="str">
        <f t="shared" si="3"/>
        <v xml:space="preserve"> </v>
      </c>
      <c r="P16" s="152" t="str">
        <f t="shared" si="4"/>
        <v xml:space="preserve"> </v>
      </c>
      <c r="Q16" s="152">
        <f t="shared" si="5"/>
        <v>3.472222222222222E-3</v>
      </c>
      <c r="R16" s="153" t="str">
        <f t="shared" si="13"/>
        <v xml:space="preserve"> </v>
      </c>
      <c r="S16" s="154">
        <f t="shared" si="14"/>
        <v>0</v>
      </c>
      <c r="T16" s="147">
        <f t="shared" si="6"/>
        <v>0</v>
      </c>
      <c r="U16" s="155">
        <f t="shared" si="7"/>
        <v>0</v>
      </c>
      <c r="V16" s="156">
        <f t="shared" si="8"/>
        <v>0</v>
      </c>
      <c r="W16" s="155">
        <f t="shared" si="9"/>
        <v>0</v>
      </c>
      <c r="X16" s="280">
        <f t="shared" si="10"/>
        <v>0</v>
      </c>
      <c r="Y16" s="281">
        <f t="shared" si="0"/>
        <v>1</v>
      </c>
      <c r="Z16" s="281" t="str">
        <f t="shared" si="1"/>
        <v/>
      </c>
      <c r="AA16" s="281" t="str">
        <f t="shared" si="11"/>
        <v/>
      </c>
      <c r="AB16" s="100" t="str">
        <f t="shared" si="12"/>
        <v/>
      </c>
    </row>
    <row r="17" spans="2:28" s="169" customFormat="1" ht="24.95" customHeight="1" thickBot="1" x14ac:dyDescent="0.45">
      <c r="B17" s="145">
        <f>'Nav Ride Draw Saturday'!B14</f>
        <v>8</v>
      </c>
      <c r="C17" s="146">
        <f>'Nav Ride Draw Saturday'!C14</f>
        <v>0</v>
      </c>
      <c r="D17" s="147">
        <f>'Nav Ride Draw Saturday'!D14</f>
        <v>0</v>
      </c>
      <c r="E17" s="148">
        <f>'Nav Ride Draw Saturday'!F14</f>
        <v>0</v>
      </c>
      <c r="F17" s="149">
        <f>IFERROR(VLOOKUP(E17,Instructions!$F$6:$G$11,2,FALSE),0)</f>
        <v>0</v>
      </c>
      <c r="G17" s="147">
        <f>'Nav Ride Draw Saturday'!G14</f>
        <v>0</v>
      </c>
      <c r="H17" s="147">
        <f>'Nav Ride Draw Saturday'!I14</f>
        <v>0</v>
      </c>
      <c r="I17" s="150">
        <f>IFERROR(VLOOKUP(H17,Instructions!$F$7:$G$11,2,FALSE),0)</f>
        <v>0</v>
      </c>
      <c r="J17" s="147">
        <f>'Questions Saturday'!E13</f>
        <v>0</v>
      </c>
      <c r="K17" s="294"/>
      <c r="L17" s="151"/>
      <c r="M17" s="151"/>
      <c r="N17" s="152" t="str">
        <f t="shared" si="2"/>
        <v xml:space="preserve"> </v>
      </c>
      <c r="O17" s="152" t="str">
        <f t="shared" si="3"/>
        <v xml:space="preserve"> </v>
      </c>
      <c r="P17" s="152" t="str">
        <f t="shared" si="4"/>
        <v xml:space="preserve"> </v>
      </c>
      <c r="Q17" s="152">
        <f t="shared" si="5"/>
        <v>3.472222222222222E-3</v>
      </c>
      <c r="R17" s="153" t="str">
        <f t="shared" si="13"/>
        <v xml:space="preserve"> </v>
      </c>
      <c r="S17" s="154">
        <f t="shared" si="14"/>
        <v>0</v>
      </c>
      <c r="T17" s="147">
        <f t="shared" si="6"/>
        <v>0</v>
      </c>
      <c r="U17" s="155">
        <f t="shared" si="7"/>
        <v>0</v>
      </c>
      <c r="V17" s="156">
        <f t="shared" si="8"/>
        <v>0</v>
      </c>
      <c r="W17" s="155">
        <f t="shared" si="9"/>
        <v>0</v>
      </c>
      <c r="X17" s="280">
        <f t="shared" si="10"/>
        <v>0</v>
      </c>
      <c r="Y17" s="281">
        <f t="shared" si="0"/>
        <v>1</v>
      </c>
      <c r="Z17" s="281" t="str">
        <f t="shared" si="1"/>
        <v/>
      </c>
      <c r="AA17" s="281" t="str">
        <f t="shared" si="11"/>
        <v/>
      </c>
      <c r="AB17" s="100" t="str">
        <f t="shared" si="12"/>
        <v/>
      </c>
    </row>
    <row r="18" spans="2:28" s="169" customFormat="1" ht="24.95" customHeight="1" thickBot="1" x14ac:dyDescent="0.45">
      <c r="B18" s="145">
        <f>'Nav Ride Draw Saturday'!B15</f>
        <v>9</v>
      </c>
      <c r="C18" s="146">
        <f>'Nav Ride Draw Saturday'!C15</f>
        <v>0</v>
      </c>
      <c r="D18" s="147">
        <f>'Nav Ride Draw Saturday'!D15</f>
        <v>0</v>
      </c>
      <c r="E18" s="148">
        <f>'Nav Ride Draw Saturday'!F15</f>
        <v>0</v>
      </c>
      <c r="F18" s="149">
        <f>IFERROR(VLOOKUP(E18,Instructions!$F$6:$G$11,2,FALSE),0)</f>
        <v>0</v>
      </c>
      <c r="G18" s="147">
        <f>'Nav Ride Draw Saturday'!G15</f>
        <v>0</v>
      </c>
      <c r="H18" s="147">
        <f>'Nav Ride Draw Saturday'!I15</f>
        <v>0</v>
      </c>
      <c r="I18" s="150">
        <f>IFERROR(VLOOKUP(H18,Instructions!$F$7:$G$11,2,FALSE),0)</f>
        <v>0</v>
      </c>
      <c r="J18" s="147">
        <f>'Questions Saturday'!E14</f>
        <v>0</v>
      </c>
      <c r="K18" s="294"/>
      <c r="L18" s="151"/>
      <c r="M18" s="151"/>
      <c r="N18" s="152" t="str">
        <f t="shared" si="2"/>
        <v xml:space="preserve"> </v>
      </c>
      <c r="O18" s="152" t="str">
        <f t="shared" si="3"/>
        <v xml:space="preserve"> </v>
      </c>
      <c r="P18" s="152" t="str">
        <f t="shared" si="4"/>
        <v xml:space="preserve"> </v>
      </c>
      <c r="Q18" s="152">
        <f t="shared" si="5"/>
        <v>3.472222222222222E-3</v>
      </c>
      <c r="R18" s="153" t="str">
        <f t="shared" si="13"/>
        <v xml:space="preserve"> </v>
      </c>
      <c r="S18" s="154">
        <f t="shared" si="14"/>
        <v>0</v>
      </c>
      <c r="T18" s="147">
        <f t="shared" si="6"/>
        <v>0</v>
      </c>
      <c r="U18" s="155">
        <f t="shared" si="7"/>
        <v>0</v>
      </c>
      <c r="V18" s="156">
        <f t="shared" si="8"/>
        <v>0</v>
      </c>
      <c r="W18" s="155">
        <f t="shared" si="9"/>
        <v>0</v>
      </c>
      <c r="X18" s="280">
        <f t="shared" si="10"/>
        <v>0</v>
      </c>
      <c r="Y18" s="281">
        <f t="shared" si="0"/>
        <v>1</v>
      </c>
      <c r="Z18" s="281" t="str">
        <f t="shared" si="1"/>
        <v/>
      </c>
      <c r="AA18" s="281" t="str">
        <f t="shared" si="11"/>
        <v/>
      </c>
      <c r="AB18" s="100" t="str">
        <f t="shared" si="12"/>
        <v/>
      </c>
    </row>
    <row r="19" spans="2:28" s="169" customFormat="1" ht="24.95" customHeight="1" thickBot="1" x14ac:dyDescent="0.45">
      <c r="B19" s="145">
        <f>'Nav Ride Draw Saturday'!B16</f>
        <v>10</v>
      </c>
      <c r="C19" s="146">
        <f>'Nav Ride Draw Saturday'!C16</f>
        <v>0</v>
      </c>
      <c r="D19" s="147">
        <f>'Nav Ride Draw Saturday'!D16</f>
        <v>0</v>
      </c>
      <c r="E19" s="148">
        <f>'Nav Ride Draw Saturday'!F16</f>
        <v>0</v>
      </c>
      <c r="F19" s="149">
        <f>IFERROR(VLOOKUP(E19,Instructions!$F$6:$G$11,2,FALSE),0)</f>
        <v>0</v>
      </c>
      <c r="G19" s="147">
        <f>'Nav Ride Draw Saturday'!G16</f>
        <v>0</v>
      </c>
      <c r="H19" s="147">
        <f>'Nav Ride Draw Saturday'!I16</f>
        <v>0</v>
      </c>
      <c r="I19" s="150">
        <f>IFERROR(VLOOKUP(H19,Instructions!$F$7:$G$11,2,FALSE),0)</f>
        <v>0</v>
      </c>
      <c r="J19" s="147">
        <f>'Questions Saturday'!E15</f>
        <v>0</v>
      </c>
      <c r="K19" s="294"/>
      <c r="L19" s="151"/>
      <c r="M19" s="151"/>
      <c r="N19" s="152" t="str">
        <f t="shared" si="2"/>
        <v xml:space="preserve"> </v>
      </c>
      <c r="O19" s="152" t="str">
        <f t="shared" si="3"/>
        <v xml:space="preserve"> </v>
      </c>
      <c r="P19" s="152" t="str">
        <f t="shared" si="4"/>
        <v xml:space="preserve"> </v>
      </c>
      <c r="Q19" s="152">
        <f t="shared" si="5"/>
        <v>3.472222222222222E-3</v>
      </c>
      <c r="R19" s="153" t="str">
        <f t="shared" si="13"/>
        <v xml:space="preserve"> </v>
      </c>
      <c r="S19" s="154">
        <f t="shared" si="14"/>
        <v>0</v>
      </c>
      <c r="T19" s="147">
        <f t="shared" si="6"/>
        <v>0</v>
      </c>
      <c r="U19" s="155">
        <f t="shared" si="7"/>
        <v>0</v>
      </c>
      <c r="V19" s="156">
        <f t="shared" si="8"/>
        <v>0</v>
      </c>
      <c r="W19" s="155">
        <f t="shared" si="9"/>
        <v>0</v>
      </c>
      <c r="X19" s="280">
        <f t="shared" si="10"/>
        <v>0</v>
      </c>
      <c r="Y19" s="281">
        <f t="shared" si="0"/>
        <v>1</v>
      </c>
      <c r="Z19" s="281" t="str">
        <f t="shared" si="1"/>
        <v/>
      </c>
      <c r="AA19" s="281" t="str">
        <f t="shared" si="11"/>
        <v/>
      </c>
      <c r="AB19" s="100" t="str">
        <f t="shared" si="12"/>
        <v/>
      </c>
    </row>
    <row r="20" spans="2:28" s="169" customFormat="1" ht="24.95" customHeight="1" thickBot="1" x14ac:dyDescent="0.45">
      <c r="B20" s="145">
        <f>'Nav Ride Draw Saturday'!B17</f>
        <v>11</v>
      </c>
      <c r="C20" s="146">
        <f>'Nav Ride Draw Saturday'!C17</f>
        <v>0</v>
      </c>
      <c r="D20" s="147">
        <f>'Nav Ride Draw Saturday'!D17</f>
        <v>0</v>
      </c>
      <c r="E20" s="148">
        <f>'Nav Ride Draw Saturday'!F17</f>
        <v>0</v>
      </c>
      <c r="F20" s="149">
        <f>IFERROR(VLOOKUP(E20,Instructions!$F$6:$G$11,2,FALSE),0)</f>
        <v>0</v>
      </c>
      <c r="G20" s="147">
        <f>'Nav Ride Draw Saturday'!G17</f>
        <v>0</v>
      </c>
      <c r="H20" s="147">
        <f>'Nav Ride Draw Saturday'!I17</f>
        <v>0</v>
      </c>
      <c r="I20" s="150">
        <f>IFERROR(VLOOKUP(H20,Instructions!$F$7:$G$11,2,FALSE),0)</f>
        <v>0</v>
      </c>
      <c r="J20" s="147">
        <f>'Questions Saturday'!E16</f>
        <v>0</v>
      </c>
      <c r="K20" s="294"/>
      <c r="L20" s="151"/>
      <c r="M20" s="151"/>
      <c r="N20" s="152" t="str">
        <f t="shared" si="2"/>
        <v xml:space="preserve"> </v>
      </c>
      <c r="O20" s="152" t="str">
        <f t="shared" si="3"/>
        <v xml:space="preserve"> </v>
      </c>
      <c r="P20" s="152" t="str">
        <f t="shared" si="4"/>
        <v xml:space="preserve"> </v>
      </c>
      <c r="Q20" s="152">
        <f t="shared" si="5"/>
        <v>3.472222222222222E-3</v>
      </c>
      <c r="R20" s="153" t="str">
        <f t="shared" si="13"/>
        <v xml:space="preserve"> </v>
      </c>
      <c r="S20" s="154">
        <f t="shared" si="14"/>
        <v>0</v>
      </c>
      <c r="T20" s="147">
        <f t="shared" si="6"/>
        <v>0</v>
      </c>
      <c r="U20" s="155">
        <f t="shared" si="7"/>
        <v>0</v>
      </c>
      <c r="V20" s="156">
        <f t="shared" si="8"/>
        <v>0</v>
      </c>
      <c r="W20" s="155">
        <f t="shared" si="9"/>
        <v>0</v>
      </c>
      <c r="X20" s="280">
        <f t="shared" si="10"/>
        <v>0</v>
      </c>
      <c r="Y20" s="281">
        <f t="shared" si="0"/>
        <v>1</v>
      </c>
      <c r="Z20" s="281" t="str">
        <f t="shared" si="1"/>
        <v/>
      </c>
      <c r="AA20" s="281" t="str">
        <f t="shared" si="11"/>
        <v/>
      </c>
      <c r="AB20" s="100" t="str">
        <f t="shared" si="12"/>
        <v/>
      </c>
    </row>
    <row r="21" spans="2:28" s="169" customFormat="1" ht="24.95" customHeight="1" thickBot="1" x14ac:dyDescent="0.45">
      <c r="B21" s="145">
        <f>'Nav Ride Draw Saturday'!B18</f>
        <v>12</v>
      </c>
      <c r="C21" s="146">
        <f>'Nav Ride Draw Saturday'!C18</f>
        <v>0</v>
      </c>
      <c r="D21" s="147">
        <f>'Nav Ride Draw Saturday'!D18</f>
        <v>0</v>
      </c>
      <c r="E21" s="148">
        <f>'Nav Ride Draw Saturday'!F18</f>
        <v>0</v>
      </c>
      <c r="F21" s="149">
        <f>IFERROR(VLOOKUP(E21,Instructions!$F$6:$G$11,2,FALSE),0)</f>
        <v>0</v>
      </c>
      <c r="G21" s="147">
        <f>'Nav Ride Draw Saturday'!G18</f>
        <v>0</v>
      </c>
      <c r="H21" s="147">
        <f>'Nav Ride Draw Saturday'!I18</f>
        <v>0</v>
      </c>
      <c r="I21" s="150">
        <f>IFERROR(VLOOKUP(H21,Instructions!$F$7:$G$11,2,FALSE),0)</f>
        <v>0</v>
      </c>
      <c r="J21" s="147">
        <f>'Questions Saturday'!E17</f>
        <v>0</v>
      </c>
      <c r="K21" s="294"/>
      <c r="L21" s="151"/>
      <c r="M21" s="151"/>
      <c r="N21" s="152" t="str">
        <f t="shared" ref="N21:N39" si="15">IF(ISBLANK(M21)," ",M21-L21)</f>
        <v xml:space="preserve"> </v>
      </c>
      <c r="O21" s="152" t="str">
        <f t="shared" si="3"/>
        <v xml:space="preserve"> </v>
      </c>
      <c r="P21" s="152" t="str">
        <f t="shared" si="4"/>
        <v xml:space="preserve"> </v>
      </c>
      <c r="Q21" s="152">
        <f t="shared" si="5"/>
        <v>3.472222222222222E-3</v>
      </c>
      <c r="R21" s="153" t="str">
        <f t="shared" ref="R21:R39" si="16">IFERROR(IF(P21&gt;Q21,P21-Q21,0)," ")</f>
        <v xml:space="preserve"> </v>
      </c>
      <c r="S21" s="154">
        <f t="shared" si="14"/>
        <v>0</v>
      </c>
      <c r="T21" s="147">
        <f t="shared" ref="T21:T39" si="17">IF(O21="OVER",ROUND(S21,0)*1,ROUND(S21,0)*2)</f>
        <v>0</v>
      </c>
      <c r="U21" s="155">
        <f t="shared" ref="U21:U39" si="18">IF(J21="","",J21-T21)</f>
        <v>0</v>
      </c>
      <c r="V21" s="156">
        <f t="shared" ref="V21:V39" si="19">(F21+I21)/2</f>
        <v>0</v>
      </c>
      <c r="W21" s="155">
        <f t="shared" si="9"/>
        <v>0</v>
      </c>
      <c r="X21" s="280">
        <f t="shared" ref="X21:X39" si="20">IF(J21="","",U21-(U21*V21))</f>
        <v>0</v>
      </c>
      <c r="Y21" s="281">
        <f t="shared" si="0"/>
        <v>1</v>
      </c>
      <c r="Z21" s="281" t="str">
        <f t="shared" si="1"/>
        <v/>
      </c>
      <c r="AA21" s="281" t="str">
        <f t="shared" si="11"/>
        <v/>
      </c>
      <c r="AB21" s="100" t="str">
        <f t="shared" si="12"/>
        <v/>
      </c>
    </row>
    <row r="22" spans="2:28" s="169" customFormat="1" ht="24.95" customHeight="1" thickBot="1" x14ac:dyDescent="0.45">
      <c r="B22" s="145">
        <f>'Nav Ride Draw Saturday'!B19</f>
        <v>13</v>
      </c>
      <c r="C22" s="146">
        <f>'Nav Ride Draw Saturday'!C19</f>
        <v>0</v>
      </c>
      <c r="D22" s="147">
        <f>'Nav Ride Draw Saturday'!D19</f>
        <v>0</v>
      </c>
      <c r="E22" s="148">
        <f>'Nav Ride Draw Saturday'!F19</f>
        <v>0</v>
      </c>
      <c r="F22" s="149">
        <f>IFERROR(VLOOKUP(E22,Instructions!$F$6:$G$11,2,FALSE),0)</f>
        <v>0</v>
      </c>
      <c r="G22" s="147">
        <f>'Nav Ride Draw Saturday'!G19</f>
        <v>0</v>
      </c>
      <c r="H22" s="147">
        <f>'Nav Ride Draw Saturday'!I19</f>
        <v>0</v>
      </c>
      <c r="I22" s="150">
        <f>IFERROR(VLOOKUP(H22,Instructions!$F$7:$G$11,2,FALSE),0)</f>
        <v>0</v>
      </c>
      <c r="J22" s="147">
        <f>'Questions Saturday'!E18</f>
        <v>0</v>
      </c>
      <c r="K22" s="294"/>
      <c r="L22" s="151"/>
      <c r="M22" s="151"/>
      <c r="N22" s="152" t="str">
        <f t="shared" si="15"/>
        <v xml:space="preserve"> </v>
      </c>
      <c r="O22" s="152" t="str">
        <f t="shared" si="3"/>
        <v xml:space="preserve"> </v>
      </c>
      <c r="P22" s="152" t="str">
        <f t="shared" si="4"/>
        <v xml:space="preserve"> </v>
      </c>
      <c r="Q22" s="152">
        <f t="shared" si="5"/>
        <v>3.472222222222222E-3</v>
      </c>
      <c r="R22" s="153" t="str">
        <f t="shared" si="16"/>
        <v xml:space="preserve"> </v>
      </c>
      <c r="S22" s="154">
        <f t="shared" si="14"/>
        <v>0</v>
      </c>
      <c r="T22" s="147">
        <f t="shared" si="17"/>
        <v>0</v>
      </c>
      <c r="U22" s="155">
        <f t="shared" si="18"/>
        <v>0</v>
      </c>
      <c r="V22" s="156">
        <f t="shared" si="19"/>
        <v>0</v>
      </c>
      <c r="W22" s="155">
        <f t="shared" si="9"/>
        <v>0</v>
      </c>
      <c r="X22" s="280">
        <f t="shared" si="20"/>
        <v>0</v>
      </c>
      <c r="Y22" s="281">
        <f t="shared" si="0"/>
        <v>1</v>
      </c>
      <c r="Z22" s="281" t="str">
        <f t="shared" si="1"/>
        <v/>
      </c>
      <c r="AA22" s="281" t="str">
        <f t="shared" si="11"/>
        <v/>
      </c>
      <c r="AB22" s="100" t="str">
        <f t="shared" si="12"/>
        <v/>
      </c>
    </row>
    <row r="23" spans="2:28" s="169" customFormat="1" ht="24.95" customHeight="1" thickBot="1" x14ac:dyDescent="0.45">
      <c r="B23" s="145">
        <f>'Nav Ride Draw Saturday'!B20</f>
        <v>14</v>
      </c>
      <c r="C23" s="146">
        <f>'Nav Ride Draw Saturday'!C20</f>
        <v>0</v>
      </c>
      <c r="D23" s="147">
        <f>'Nav Ride Draw Saturday'!D20</f>
        <v>0</v>
      </c>
      <c r="E23" s="148">
        <f>'Nav Ride Draw Saturday'!F20</f>
        <v>0</v>
      </c>
      <c r="F23" s="149">
        <f>IFERROR(VLOOKUP(E23,Instructions!$F$6:$G$11,2,FALSE),0)</f>
        <v>0</v>
      </c>
      <c r="G23" s="147">
        <f>'Nav Ride Draw Saturday'!G20</f>
        <v>0</v>
      </c>
      <c r="H23" s="147">
        <f>'Nav Ride Draw Saturday'!I20</f>
        <v>0</v>
      </c>
      <c r="I23" s="150">
        <f>IFERROR(VLOOKUP(H23,Instructions!$F$7:$G$11,2,FALSE),0)</f>
        <v>0</v>
      </c>
      <c r="J23" s="147">
        <f>'Questions Saturday'!E19</f>
        <v>0</v>
      </c>
      <c r="K23" s="294"/>
      <c r="L23" s="151"/>
      <c r="M23" s="151"/>
      <c r="N23" s="152" t="str">
        <f t="shared" si="15"/>
        <v xml:space="preserve"> </v>
      </c>
      <c r="O23" s="152" t="str">
        <f t="shared" si="3"/>
        <v xml:space="preserve"> </v>
      </c>
      <c r="P23" s="152" t="str">
        <f t="shared" si="4"/>
        <v xml:space="preserve"> </v>
      </c>
      <c r="Q23" s="152">
        <f t="shared" si="5"/>
        <v>3.472222222222222E-3</v>
      </c>
      <c r="R23" s="153" t="str">
        <f t="shared" si="16"/>
        <v xml:space="preserve"> </v>
      </c>
      <c r="S23" s="154">
        <f t="shared" si="14"/>
        <v>0</v>
      </c>
      <c r="T23" s="147">
        <f t="shared" si="17"/>
        <v>0</v>
      </c>
      <c r="U23" s="155">
        <f t="shared" si="18"/>
        <v>0</v>
      </c>
      <c r="V23" s="156">
        <f t="shared" si="19"/>
        <v>0</v>
      </c>
      <c r="W23" s="155">
        <f t="shared" si="9"/>
        <v>0</v>
      </c>
      <c r="X23" s="280">
        <f t="shared" si="20"/>
        <v>0</v>
      </c>
      <c r="Y23" s="281">
        <f t="shared" si="0"/>
        <v>1</v>
      </c>
      <c r="Z23" s="281" t="str">
        <f t="shared" si="1"/>
        <v/>
      </c>
      <c r="AA23" s="281" t="str">
        <f t="shared" si="11"/>
        <v/>
      </c>
      <c r="AB23" s="100" t="str">
        <f t="shared" si="12"/>
        <v/>
      </c>
    </row>
    <row r="24" spans="2:28" s="169" customFormat="1" ht="24.95" customHeight="1" thickBot="1" x14ac:dyDescent="0.45">
      <c r="B24" s="145">
        <f>'Nav Ride Draw Saturday'!B21</f>
        <v>15</v>
      </c>
      <c r="C24" s="146">
        <f>'Nav Ride Draw Saturday'!C21</f>
        <v>0</v>
      </c>
      <c r="D24" s="147">
        <f>'Nav Ride Draw Saturday'!D21</f>
        <v>0</v>
      </c>
      <c r="E24" s="148">
        <f>'Nav Ride Draw Saturday'!F21</f>
        <v>0</v>
      </c>
      <c r="F24" s="149">
        <f>IFERROR(VLOOKUP(E24,Instructions!$F$6:$G$11,2,FALSE),0)</f>
        <v>0</v>
      </c>
      <c r="G24" s="147">
        <f>'Nav Ride Draw Saturday'!G21</f>
        <v>0</v>
      </c>
      <c r="H24" s="147">
        <f>'Nav Ride Draw Saturday'!I21</f>
        <v>0</v>
      </c>
      <c r="I24" s="150">
        <f>IFERROR(VLOOKUP(H24,Instructions!$F$7:$G$11,2,FALSE),0)</f>
        <v>0</v>
      </c>
      <c r="J24" s="147">
        <f>'Questions Saturday'!E20</f>
        <v>0</v>
      </c>
      <c r="K24" s="294"/>
      <c r="L24" s="151"/>
      <c r="M24" s="151"/>
      <c r="N24" s="152" t="str">
        <f t="shared" si="15"/>
        <v xml:space="preserve"> </v>
      </c>
      <c r="O24" s="152" t="str">
        <f t="shared" si="3"/>
        <v xml:space="preserve"> </v>
      </c>
      <c r="P24" s="152" t="str">
        <f t="shared" si="4"/>
        <v xml:space="preserve"> </v>
      </c>
      <c r="Q24" s="152">
        <f t="shared" si="5"/>
        <v>3.472222222222222E-3</v>
      </c>
      <c r="R24" s="153" t="str">
        <f t="shared" si="16"/>
        <v xml:space="preserve"> </v>
      </c>
      <c r="S24" s="154">
        <f t="shared" si="14"/>
        <v>0</v>
      </c>
      <c r="T24" s="147">
        <f t="shared" si="17"/>
        <v>0</v>
      </c>
      <c r="U24" s="155">
        <f t="shared" si="18"/>
        <v>0</v>
      </c>
      <c r="V24" s="156">
        <f t="shared" si="19"/>
        <v>0</v>
      </c>
      <c r="W24" s="155">
        <f t="shared" si="9"/>
        <v>0</v>
      </c>
      <c r="X24" s="280">
        <f t="shared" si="20"/>
        <v>0</v>
      </c>
      <c r="Y24" s="281">
        <f t="shared" si="0"/>
        <v>1</v>
      </c>
      <c r="Z24" s="281" t="str">
        <f t="shared" si="1"/>
        <v/>
      </c>
      <c r="AA24" s="281" t="str">
        <f t="shared" si="11"/>
        <v/>
      </c>
      <c r="AB24" s="100" t="str">
        <f t="shared" si="12"/>
        <v/>
      </c>
    </row>
    <row r="25" spans="2:28" s="169" customFormat="1" ht="24.95" customHeight="1" thickBot="1" x14ac:dyDescent="0.45">
      <c r="B25" s="145">
        <f>'Nav Ride Draw Saturday'!B22</f>
        <v>16</v>
      </c>
      <c r="C25" s="146">
        <f>'Nav Ride Draw Saturday'!C22</f>
        <v>0</v>
      </c>
      <c r="D25" s="147">
        <f>'Nav Ride Draw Saturday'!D22</f>
        <v>0</v>
      </c>
      <c r="E25" s="148">
        <f>'Nav Ride Draw Saturday'!F22</f>
        <v>0</v>
      </c>
      <c r="F25" s="149">
        <f>IFERROR(VLOOKUP(E25,Instructions!$F$6:$G$11,2,FALSE),0)</f>
        <v>0</v>
      </c>
      <c r="G25" s="147">
        <f>'Nav Ride Draw Saturday'!G22</f>
        <v>0</v>
      </c>
      <c r="H25" s="147">
        <f>'Nav Ride Draw Saturday'!I22</f>
        <v>0</v>
      </c>
      <c r="I25" s="150">
        <f>IFERROR(VLOOKUP(H25,Instructions!$F$7:$G$11,2,FALSE),0)</f>
        <v>0</v>
      </c>
      <c r="J25" s="147">
        <f>'Questions Saturday'!E21</f>
        <v>0</v>
      </c>
      <c r="K25" s="294"/>
      <c r="L25" s="151"/>
      <c r="M25" s="151"/>
      <c r="N25" s="152" t="str">
        <f t="shared" si="15"/>
        <v xml:space="preserve"> </v>
      </c>
      <c r="O25" s="152" t="str">
        <f t="shared" si="3"/>
        <v xml:space="preserve"> </v>
      </c>
      <c r="P25" s="152" t="str">
        <f t="shared" si="4"/>
        <v xml:space="preserve"> </v>
      </c>
      <c r="Q25" s="152">
        <f t="shared" si="5"/>
        <v>3.472222222222222E-3</v>
      </c>
      <c r="R25" s="153" t="str">
        <f t="shared" si="16"/>
        <v xml:space="preserve"> </v>
      </c>
      <c r="S25" s="154">
        <f t="shared" si="14"/>
        <v>0</v>
      </c>
      <c r="T25" s="147">
        <f t="shared" si="17"/>
        <v>0</v>
      </c>
      <c r="U25" s="155">
        <f t="shared" si="18"/>
        <v>0</v>
      </c>
      <c r="V25" s="156">
        <f t="shared" si="19"/>
        <v>0</v>
      </c>
      <c r="W25" s="155">
        <f t="shared" si="9"/>
        <v>0</v>
      </c>
      <c r="X25" s="280">
        <f t="shared" si="20"/>
        <v>0</v>
      </c>
      <c r="Y25" s="281">
        <f t="shared" si="0"/>
        <v>1</v>
      </c>
      <c r="Z25" s="281" t="str">
        <f t="shared" si="1"/>
        <v/>
      </c>
      <c r="AA25" s="281" t="str">
        <f t="shared" si="11"/>
        <v/>
      </c>
      <c r="AB25" s="100" t="str">
        <f t="shared" si="12"/>
        <v/>
      </c>
    </row>
    <row r="26" spans="2:28" s="169" customFormat="1" ht="24.95" customHeight="1" thickBot="1" x14ac:dyDescent="0.45">
      <c r="B26" s="145">
        <f>'Nav Ride Draw Saturday'!B23</f>
        <v>17</v>
      </c>
      <c r="C26" s="146">
        <f>'Nav Ride Draw Saturday'!C23</f>
        <v>0</v>
      </c>
      <c r="D26" s="147">
        <f>'Nav Ride Draw Saturday'!D23</f>
        <v>0</v>
      </c>
      <c r="E26" s="148">
        <f>'Nav Ride Draw Saturday'!F23</f>
        <v>0</v>
      </c>
      <c r="F26" s="149">
        <f>IFERROR(VLOOKUP(E26,Instructions!$F$6:$G$11,2,FALSE),0)</f>
        <v>0</v>
      </c>
      <c r="G26" s="147">
        <f>'Nav Ride Draw Saturday'!G23</f>
        <v>0</v>
      </c>
      <c r="H26" s="147">
        <f>'Nav Ride Draw Saturday'!I23</f>
        <v>0</v>
      </c>
      <c r="I26" s="150">
        <f>IFERROR(VLOOKUP(H26,Instructions!$F$7:$G$11,2,FALSE),0)</f>
        <v>0</v>
      </c>
      <c r="J26" s="147">
        <f>'Questions Saturday'!E22</f>
        <v>0</v>
      </c>
      <c r="K26" s="294"/>
      <c r="L26" s="151"/>
      <c r="M26" s="151"/>
      <c r="N26" s="152" t="str">
        <f t="shared" si="15"/>
        <v xml:space="preserve"> </v>
      </c>
      <c r="O26" s="152" t="str">
        <f t="shared" si="3"/>
        <v xml:space="preserve"> </v>
      </c>
      <c r="P26" s="152" t="str">
        <f t="shared" si="4"/>
        <v xml:space="preserve"> </v>
      </c>
      <c r="Q26" s="152">
        <f t="shared" si="5"/>
        <v>3.472222222222222E-3</v>
      </c>
      <c r="R26" s="153" t="str">
        <f t="shared" si="16"/>
        <v xml:space="preserve"> </v>
      </c>
      <c r="S26" s="154">
        <f t="shared" si="14"/>
        <v>0</v>
      </c>
      <c r="T26" s="147">
        <f t="shared" si="17"/>
        <v>0</v>
      </c>
      <c r="U26" s="155">
        <f t="shared" si="18"/>
        <v>0</v>
      </c>
      <c r="V26" s="156">
        <f t="shared" si="19"/>
        <v>0</v>
      </c>
      <c r="W26" s="155">
        <f t="shared" si="9"/>
        <v>0</v>
      </c>
      <c r="X26" s="280">
        <f t="shared" si="20"/>
        <v>0</v>
      </c>
      <c r="Y26" s="281">
        <f t="shared" si="0"/>
        <v>1</v>
      </c>
      <c r="Z26" s="281" t="str">
        <f t="shared" si="1"/>
        <v/>
      </c>
      <c r="AA26" s="281" t="str">
        <f t="shared" si="11"/>
        <v/>
      </c>
      <c r="AB26" s="100" t="str">
        <f t="shared" si="12"/>
        <v/>
      </c>
    </row>
    <row r="27" spans="2:28" s="169" customFormat="1" ht="24.95" customHeight="1" thickBot="1" x14ac:dyDescent="0.45">
      <c r="B27" s="145">
        <f>'Nav Ride Draw Saturday'!B24</f>
        <v>18</v>
      </c>
      <c r="C27" s="146">
        <f>'Nav Ride Draw Saturday'!C24</f>
        <v>0</v>
      </c>
      <c r="D27" s="147">
        <f>'Nav Ride Draw Saturday'!D24</f>
        <v>0</v>
      </c>
      <c r="E27" s="148">
        <f>'Nav Ride Draw Saturday'!F24</f>
        <v>0</v>
      </c>
      <c r="F27" s="149">
        <f>IFERROR(VLOOKUP(E27,Instructions!$F$6:$G$11,2,FALSE),0)</f>
        <v>0</v>
      </c>
      <c r="G27" s="147">
        <f>'Nav Ride Draw Saturday'!G24</f>
        <v>0</v>
      </c>
      <c r="H27" s="147">
        <f>'Nav Ride Draw Saturday'!I24</f>
        <v>0</v>
      </c>
      <c r="I27" s="150">
        <f>IFERROR(VLOOKUP(H27,Instructions!$F$7:$G$11,2,FALSE),0)</f>
        <v>0</v>
      </c>
      <c r="J27" s="147">
        <f>'Questions Saturday'!E23</f>
        <v>0</v>
      </c>
      <c r="K27" s="294"/>
      <c r="L27" s="151"/>
      <c r="M27" s="151"/>
      <c r="N27" s="152" t="str">
        <f t="shared" si="15"/>
        <v xml:space="preserve"> </v>
      </c>
      <c r="O27" s="152" t="str">
        <f t="shared" si="3"/>
        <v xml:space="preserve"> </v>
      </c>
      <c r="P27" s="152" t="str">
        <f t="shared" si="4"/>
        <v xml:space="preserve"> </v>
      </c>
      <c r="Q27" s="152">
        <f t="shared" si="5"/>
        <v>3.472222222222222E-3</v>
      </c>
      <c r="R27" s="153" t="str">
        <f t="shared" si="16"/>
        <v xml:space="preserve"> </v>
      </c>
      <c r="S27" s="154">
        <f t="shared" si="14"/>
        <v>0</v>
      </c>
      <c r="T27" s="147">
        <f t="shared" si="17"/>
        <v>0</v>
      </c>
      <c r="U27" s="155">
        <f t="shared" si="18"/>
        <v>0</v>
      </c>
      <c r="V27" s="156">
        <f t="shared" si="19"/>
        <v>0</v>
      </c>
      <c r="W27" s="155">
        <f t="shared" si="9"/>
        <v>0</v>
      </c>
      <c r="X27" s="280">
        <f t="shared" si="20"/>
        <v>0</v>
      </c>
      <c r="Y27" s="281">
        <f t="shared" si="0"/>
        <v>1</v>
      </c>
      <c r="Z27" s="281" t="str">
        <f t="shared" si="1"/>
        <v/>
      </c>
      <c r="AA27" s="281" t="str">
        <f t="shared" si="11"/>
        <v/>
      </c>
      <c r="AB27" s="100" t="str">
        <f t="shared" si="12"/>
        <v/>
      </c>
    </row>
    <row r="28" spans="2:28" s="169" customFormat="1" ht="24.95" customHeight="1" thickBot="1" x14ac:dyDescent="0.45">
      <c r="B28" s="145">
        <f>'Nav Ride Draw Saturday'!B25</f>
        <v>19</v>
      </c>
      <c r="C28" s="146">
        <f>'Nav Ride Draw Saturday'!C25</f>
        <v>0</v>
      </c>
      <c r="D28" s="147">
        <f>'Nav Ride Draw Saturday'!D25</f>
        <v>0</v>
      </c>
      <c r="E28" s="148">
        <f>'Nav Ride Draw Saturday'!F25</f>
        <v>0</v>
      </c>
      <c r="F28" s="149">
        <f>IFERROR(VLOOKUP(E28,Instructions!$F$6:$G$11,2,FALSE),0)</f>
        <v>0</v>
      </c>
      <c r="G28" s="147">
        <f>'Nav Ride Draw Saturday'!G25</f>
        <v>0</v>
      </c>
      <c r="H28" s="147">
        <f>'Nav Ride Draw Saturday'!I25</f>
        <v>0</v>
      </c>
      <c r="I28" s="150">
        <f>IFERROR(VLOOKUP(H28,Instructions!$F$7:$G$11,2,FALSE),0)</f>
        <v>0</v>
      </c>
      <c r="J28" s="147">
        <f>'Questions Saturday'!E24</f>
        <v>0</v>
      </c>
      <c r="K28" s="294"/>
      <c r="L28" s="151"/>
      <c r="M28" s="151"/>
      <c r="N28" s="152" t="str">
        <f t="shared" si="15"/>
        <v xml:space="preserve"> </v>
      </c>
      <c r="O28" s="152" t="str">
        <f t="shared" si="3"/>
        <v xml:space="preserve"> </v>
      </c>
      <c r="P28" s="152" t="str">
        <f t="shared" si="4"/>
        <v xml:space="preserve"> </v>
      </c>
      <c r="Q28" s="152">
        <f t="shared" si="5"/>
        <v>3.472222222222222E-3</v>
      </c>
      <c r="R28" s="153" t="str">
        <f t="shared" si="16"/>
        <v xml:space="preserve"> </v>
      </c>
      <c r="S28" s="154">
        <f t="shared" si="14"/>
        <v>0</v>
      </c>
      <c r="T28" s="147">
        <f t="shared" si="17"/>
        <v>0</v>
      </c>
      <c r="U28" s="155">
        <f t="shared" si="18"/>
        <v>0</v>
      </c>
      <c r="V28" s="156">
        <f t="shared" si="19"/>
        <v>0</v>
      </c>
      <c r="W28" s="155">
        <f t="shared" si="9"/>
        <v>0</v>
      </c>
      <c r="X28" s="280">
        <f t="shared" si="20"/>
        <v>0</v>
      </c>
      <c r="Y28" s="281">
        <f t="shared" si="0"/>
        <v>1</v>
      </c>
      <c r="Z28" s="281" t="str">
        <f t="shared" si="1"/>
        <v/>
      </c>
      <c r="AA28" s="281" t="str">
        <f t="shared" si="11"/>
        <v/>
      </c>
      <c r="AB28" s="100" t="str">
        <f t="shared" si="12"/>
        <v/>
      </c>
    </row>
    <row r="29" spans="2:28" s="169" customFormat="1" ht="24.95" customHeight="1" thickBot="1" x14ac:dyDescent="0.45">
      <c r="B29" s="145">
        <f>'Nav Ride Draw Saturday'!B26</f>
        <v>20</v>
      </c>
      <c r="C29" s="146">
        <f>'Nav Ride Draw Saturday'!C26</f>
        <v>0</v>
      </c>
      <c r="D29" s="147">
        <f>'Nav Ride Draw Saturday'!D26</f>
        <v>0</v>
      </c>
      <c r="E29" s="148">
        <f>'Nav Ride Draw Saturday'!F26</f>
        <v>0</v>
      </c>
      <c r="F29" s="149">
        <f>IFERROR(VLOOKUP(E29,Instructions!$F$6:$G$11,2,FALSE),0)</f>
        <v>0</v>
      </c>
      <c r="G29" s="147">
        <f>'Nav Ride Draw Saturday'!G26</f>
        <v>0</v>
      </c>
      <c r="H29" s="147">
        <f>'Nav Ride Draw Saturday'!I26</f>
        <v>0</v>
      </c>
      <c r="I29" s="150">
        <f>IFERROR(VLOOKUP(H29,Instructions!$F$7:$G$11,2,FALSE),0)</f>
        <v>0</v>
      </c>
      <c r="J29" s="147">
        <f>'Questions Saturday'!E25</f>
        <v>0</v>
      </c>
      <c r="K29" s="294"/>
      <c r="L29" s="151"/>
      <c r="M29" s="151"/>
      <c r="N29" s="152" t="str">
        <f t="shared" si="15"/>
        <v xml:space="preserve"> </v>
      </c>
      <c r="O29" s="152" t="str">
        <f t="shared" si="3"/>
        <v xml:space="preserve"> </v>
      </c>
      <c r="P29" s="152" t="str">
        <f t="shared" si="4"/>
        <v xml:space="preserve"> </v>
      </c>
      <c r="Q29" s="152">
        <f t="shared" si="5"/>
        <v>3.472222222222222E-3</v>
      </c>
      <c r="R29" s="153" t="str">
        <f t="shared" si="16"/>
        <v xml:space="preserve"> </v>
      </c>
      <c r="S29" s="154">
        <f t="shared" si="14"/>
        <v>0</v>
      </c>
      <c r="T29" s="147">
        <f t="shared" si="17"/>
        <v>0</v>
      </c>
      <c r="U29" s="155">
        <f t="shared" si="18"/>
        <v>0</v>
      </c>
      <c r="V29" s="156">
        <f t="shared" si="19"/>
        <v>0</v>
      </c>
      <c r="W29" s="155">
        <f t="shared" si="9"/>
        <v>0</v>
      </c>
      <c r="X29" s="280">
        <f t="shared" si="20"/>
        <v>0</v>
      </c>
      <c r="Y29" s="281">
        <f t="shared" si="0"/>
        <v>1</v>
      </c>
      <c r="Z29" s="281" t="str">
        <f t="shared" si="1"/>
        <v/>
      </c>
      <c r="AA29" s="281" t="str">
        <f t="shared" si="11"/>
        <v/>
      </c>
      <c r="AB29" s="100" t="str">
        <f t="shared" si="12"/>
        <v/>
      </c>
    </row>
    <row r="30" spans="2:28" s="169" customFormat="1" ht="24.95" customHeight="1" thickBot="1" x14ac:dyDescent="0.45">
      <c r="B30" s="145">
        <f>'Nav Ride Draw Saturday'!B27</f>
        <v>21</v>
      </c>
      <c r="C30" s="146">
        <f>'Nav Ride Draw Saturday'!C27</f>
        <v>0</v>
      </c>
      <c r="D30" s="147">
        <f>'Nav Ride Draw Saturday'!D27</f>
        <v>0</v>
      </c>
      <c r="E30" s="148">
        <f>'Nav Ride Draw Saturday'!F27</f>
        <v>0</v>
      </c>
      <c r="F30" s="149">
        <f>IFERROR(VLOOKUP(E30,Instructions!$F$6:$G$11,2,FALSE),0)</f>
        <v>0</v>
      </c>
      <c r="G30" s="147">
        <f>'Nav Ride Draw Saturday'!G27</f>
        <v>0</v>
      </c>
      <c r="H30" s="147">
        <f>'Nav Ride Draw Saturday'!I27</f>
        <v>0</v>
      </c>
      <c r="I30" s="150">
        <f>IFERROR(VLOOKUP(H30,Instructions!$F$7:$G$11,2,FALSE),0)</f>
        <v>0</v>
      </c>
      <c r="J30" s="147">
        <f>'Questions Saturday'!E26</f>
        <v>0</v>
      </c>
      <c r="K30" s="294"/>
      <c r="L30" s="151"/>
      <c r="M30" s="151"/>
      <c r="N30" s="152" t="str">
        <f t="shared" si="15"/>
        <v xml:space="preserve"> </v>
      </c>
      <c r="O30" s="152" t="str">
        <f t="shared" si="3"/>
        <v xml:space="preserve"> </v>
      </c>
      <c r="P30" s="152" t="str">
        <f t="shared" si="4"/>
        <v xml:space="preserve"> </v>
      </c>
      <c r="Q30" s="152">
        <f t="shared" si="5"/>
        <v>3.472222222222222E-3</v>
      </c>
      <c r="R30" s="153" t="str">
        <f t="shared" si="16"/>
        <v xml:space="preserve"> </v>
      </c>
      <c r="S30" s="154">
        <f t="shared" si="14"/>
        <v>0</v>
      </c>
      <c r="T30" s="147">
        <f t="shared" si="17"/>
        <v>0</v>
      </c>
      <c r="U30" s="155">
        <f t="shared" si="18"/>
        <v>0</v>
      </c>
      <c r="V30" s="156">
        <f t="shared" si="19"/>
        <v>0</v>
      </c>
      <c r="W30" s="155">
        <f t="shared" si="9"/>
        <v>0</v>
      </c>
      <c r="X30" s="280">
        <f t="shared" si="20"/>
        <v>0</v>
      </c>
      <c r="Y30" s="281">
        <f t="shared" si="0"/>
        <v>1</v>
      </c>
      <c r="Z30" s="281" t="str">
        <f t="shared" si="1"/>
        <v/>
      </c>
      <c r="AA30" s="281" t="str">
        <f t="shared" si="11"/>
        <v/>
      </c>
      <c r="AB30" s="100" t="str">
        <f t="shared" si="12"/>
        <v/>
      </c>
    </row>
    <row r="31" spans="2:28" ht="24.95" customHeight="1" thickBot="1" x14ac:dyDescent="0.45">
      <c r="B31" s="145">
        <f>'Nav Ride Draw Saturday'!B28</f>
        <v>22</v>
      </c>
      <c r="C31" s="146">
        <f>'Nav Ride Draw Saturday'!C28</f>
        <v>0</v>
      </c>
      <c r="D31" s="147">
        <f>'Nav Ride Draw Saturday'!D28</f>
        <v>0</v>
      </c>
      <c r="E31" s="148">
        <f>'Nav Ride Draw Saturday'!F28</f>
        <v>0</v>
      </c>
      <c r="F31" s="149">
        <f>IFERROR(VLOOKUP(E31,Instructions!$F$6:$G$11,2,FALSE),0)</f>
        <v>0</v>
      </c>
      <c r="G31" s="147">
        <f>'Nav Ride Draw Saturday'!G28</f>
        <v>0</v>
      </c>
      <c r="H31" s="147">
        <f>'Nav Ride Draw Saturday'!I28</f>
        <v>0</v>
      </c>
      <c r="I31" s="150">
        <f>IFERROR(VLOOKUP(H31,Instructions!$F$7:$G$11,2,FALSE),0)</f>
        <v>0</v>
      </c>
      <c r="J31" s="147">
        <f>'Questions Saturday'!E27</f>
        <v>0</v>
      </c>
      <c r="K31" s="294"/>
      <c r="L31" s="151"/>
      <c r="M31" s="151"/>
      <c r="N31" s="152" t="str">
        <f t="shared" si="15"/>
        <v xml:space="preserve"> </v>
      </c>
      <c r="O31" s="152" t="str">
        <f t="shared" si="3"/>
        <v xml:space="preserve"> </v>
      </c>
      <c r="P31" s="152" t="str">
        <f t="shared" si="4"/>
        <v xml:space="preserve"> </v>
      </c>
      <c r="Q31" s="152">
        <f t="shared" si="5"/>
        <v>3.472222222222222E-3</v>
      </c>
      <c r="R31" s="153" t="str">
        <f t="shared" si="16"/>
        <v xml:space="preserve"> </v>
      </c>
      <c r="S31" s="154">
        <f t="shared" si="14"/>
        <v>0</v>
      </c>
      <c r="T31" s="147">
        <f t="shared" si="17"/>
        <v>0</v>
      </c>
      <c r="U31" s="155">
        <f t="shared" si="18"/>
        <v>0</v>
      </c>
      <c r="V31" s="156">
        <f t="shared" si="19"/>
        <v>0</v>
      </c>
      <c r="W31" s="155">
        <f t="shared" si="9"/>
        <v>0</v>
      </c>
      <c r="X31" s="280">
        <f t="shared" si="20"/>
        <v>0</v>
      </c>
      <c r="Y31" s="281">
        <f t="shared" si="0"/>
        <v>1</v>
      </c>
      <c r="Z31" s="281" t="str">
        <f t="shared" si="1"/>
        <v/>
      </c>
      <c r="AA31" s="281" t="str">
        <f t="shared" si="11"/>
        <v/>
      </c>
      <c r="AB31" s="100" t="str">
        <f t="shared" si="12"/>
        <v/>
      </c>
    </row>
    <row r="32" spans="2:28" ht="24.95" customHeight="1" thickBot="1" x14ac:dyDescent="0.45">
      <c r="B32" s="145">
        <f>'Nav Ride Draw Saturday'!B29</f>
        <v>23</v>
      </c>
      <c r="C32" s="146">
        <f>'Nav Ride Draw Saturday'!C29</f>
        <v>0</v>
      </c>
      <c r="D32" s="147">
        <f>'Nav Ride Draw Saturday'!D29</f>
        <v>0</v>
      </c>
      <c r="E32" s="148">
        <f>'Nav Ride Draw Saturday'!F29</f>
        <v>0</v>
      </c>
      <c r="F32" s="149">
        <f>IFERROR(VLOOKUP(E32,Instructions!$F$6:$G$11,2,FALSE),0)</f>
        <v>0</v>
      </c>
      <c r="G32" s="147">
        <f>'Nav Ride Draw Saturday'!G29</f>
        <v>0</v>
      </c>
      <c r="H32" s="147">
        <f>'Nav Ride Draw Saturday'!I29</f>
        <v>0</v>
      </c>
      <c r="I32" s="150">
        <f>IFERROR(VLOOKUP(H32,Instructions!$F$7:$G$11,2,FALSE),0)</f>
        <v>0</v>
      </c>
      <c r="J32" s="147">
        <f>'Questions Saturday'!E28</f>
        <v>0</v>
      </c>
      <c r="K32" s="294"/>
      <c r="L32" s="151"/>
      <c r="M32" s="151"/>
      <c r="N32" s="152" t="str">
        <f t="shared" si="15"/>
        <v xml:space="preserve"> </v>
      </c>
      <c r="O32" s="152" t="str">
        <f t="shared" si="3"/>
        <v xml:space="preserve"> </v>
      </c>
      <c r="P32" s="152" t="str">
        <f t="shared" si="4"/>
        <v xml:space="preserve"> </v>
      </c>
      <c r="Q32" s="152">
        <f t="shared" si="5"/>
        <v>3.472222222222222E-3</v>
      </c>
      <c r="R32" s="153" t="str">
        <f t="shared" si="16"/>
        <v xml:space="preserve"> </v>
      </c>
      <c r="S32" s="154">
        <f t="shared" si="14"/>
        <v>0</v>
      </c>
      <c r="T32" s="147">
        <f t="shared" si="17"/>
        <v>0</v>
      </c>
      <c r="U32" s="155">
        <f t="shared" si="18"/>
        <v>0</v>
      </c>
      <c r="V32" s="156">
        <f t="shared" si="19"/>
        <v>0</v>
      </c>
      <c r="W32" s="155">
        <f t="shared" si="9"/>
        <v>0</v>
      </c>
      <c r="X32" s="280">
        <f t="shared" si="20"/>
        <v>0</v>
      </c>
      <c r="Y32" s="281">
        <f t="shared" si="0"/>
        <v>1</v>
      </c>
      <c r="Z32" s="281" t="str">
        <f t="shared" si="1"/>
        <v/>
      </c>
      <c r="AA32" s="281" t="str">
        <f t="shared" si="11"/>
        <v/>
      </c>
      <c r="AB32" s="100" t="str">
        <f t="shared" si="12"/>
        <v/>
      </c>
    </row>
    <row r="33" spans="2:28" ht="24.95" customHeight="1" thickBot="1" x14ac:dyDescent="0.45">
      <c r="B33" s="145">
        <f>'Nav Ride Draw Saturday'!B30</f>
        <v>24</v>
      </c>
      <c r="C33" s="146">
        <f>'Nav Ride Draw Saturday'!C30</f>
        <v>0</v>
      </c>
      <c r="D33" s="147">
        <f>'Nav Ride Draw Saturday'!D30</f>
        <v>0</v>
      </c>
      <c r="E33" s="148">
        <f>'Nav Ride Draw Saturday'!F30</f>
        <v>0</v>
      </c>
      <c r="F33" s="149">
        <f>IFERROR(VLOOKUP(E33,Instructions!$F$6:$G$11,2,FALSE),0)</f>
        <v>0</v>
      </c>
      <c r="G33" s="147">
        <f>'Nav Ride Draw Saturday'!G30</f>
        <v>0</v>
      </c>
      <c r="H33" s="147">
        <f>'Nav Ride Draw Saturday'!I30</f>
        <v>0</v>
      </c>
      <c r="I33" s="150">
        <f>IFERROR(VLOOKUP(H33,Instructions!$F$7:$G$11,2,FALSE),0)</f>
        <v>0</v>
      </c>
      <c r="J33" s="147">
        <f>'Questions Saturday'!E29</f>
        <v>0</v>
      </c>
      <c r="K33" s="294"/>
      <c r="L33" s="151"/>
      <c r="M33" s="151"/>
      <c r="N33" s="152" t="str">
        <f t="shared" si="15"/>
        <v xml:space="preserve"> </v>
      </c>
      <c r="O33" s="152" t="str">
        <f t="shared" si="3"/>
        <v xml:space="preserve"> </v>
      </c>
      <c r="P33" s="152" t="str">
        <f t="shared" si="4"/>
        <v xml:space="preserve"> </v>
      </c>
      <c r="Q33" s="152">
        <f t="shared" si="5"/>
        <v>3.472222222222222E-3</v>
      </c>
      <c r="R33" s="153" t="str">
        <f t="shared" si="16"/>
        <v xml:space="preserve"> </v>
      </c>
      <c r="S33" s="154">
        <f t="shared" si="14"/>
        <v>0</v>
      </c>
      <c r="T33" s="147">
        <f t="shared" si="17"/>
        <v>0</v>
      </c>
      <c r="U33" s="155">
        <f t="shared" si="18"/>
        <v>0</v>
      </c>
      <c r="V33" s="156">
        <f t="shared" si="19"/>
        <v>0</v>
      </c>
      <c r="W33" s="155">
        <f t="shared" si="9"/>
        <v>0</v>
      </c>
      <c r="X33" s="280">
        <f t="shared" si="20"/>
        <v>0</v>
      </c>
      <c r="Y33" s="281">
        <f t="shared" si="0"/>
        <v>1</v>
      </c>
      <c r="Z33" s="281" t="str">
        <f t="shared" si="1"/>
        <v/>
      </c>
      <c r="AA33" s="281" t="str">
        <f t="shared" si="11"/>
        <v/>
      </c>
      <c r="AB33" s="100" t="str">
        <f t="shared" si="12"/>
        <v/>
      </c>
    </row>
    <row r="34" spans="2:28" ht="24.95" customHeight="1" thickBot="1" x14ac:dyDescent="0.45">
      <c r="B34" s="145">
        <f>'Nav Ride Draw Saturday'!B31</f>
        <v>25</v>
      </c>
      <c r="C34" s="146">
        <f>'Nav Ride Draw Saturday'!C31</f>
        <v>0</v>
      </c>
      <c r="D34" s="147">
        <f>'Nav Ride Draw Saturday'!D31</f>
        <v>0</v>
      </c>
      <c r="E34" s="148">
        <f>'Nav Ride Draw Saturday'!F31</f>
        <v>0</v>
      </c>
      <c r="F34" s="149">
        <f>IFERROR(VLOOKUP(E34,Instructions!$F$6:$G$11,2,FALSE),0)</f>
        <v>0</v>
      </c>
      <c r="G34" s="147">
        <f>'Nav Ride Draw Saturday'!G31</f>
        <v>0</v>
      </c>
      <c r="H34" s="147">
        <f>'Nav Ride Draw Saturday'!I31</f>
        <v>0</v>
      </c>
      <c r="I34" s="150">
        <f>IFERROR(VLOOKUP(H34,Instructions!$F$7:$G$11,2,FALSE),0)</f>
        <v>0</v>
      </c>
      <c r="J34" s="147">
        <f>'Questions Saturday'!E30</f>
        <v>0</v>
      </c>
      <c r="K34" s="294"/>
      <c r="L34" s="151"/>
      <c r="M34" s="151"/>
      <c r="N34" s="152" t="str">
        <f t="shared" si="15"/>
        <v xml:space="preserve"> </v>
      </c>
      <c r="O34" s="152" t="str">
        <f t="shared" si="3"/>
        <v xml:space="preserve"> </v>
      </c>
      <c r="P34" s="152" t="str">
        <f t="shared" si="4"/>
        <v xml:space="preserve"> </v>
      </c>
      <c r="Q34" s="152">
        <f t="shared" si="5"/>
        <v>3.472222222222222E-3</v>
      </c>
      <c r="R34" s="153" t="str">
        <f t="shared" si="16"/>
        <v xml:space="preserve"> </v>
      </c>
      <c r="S34" s="154">
        <f t="shared" si="14"/>
        <v>0</v>
      </c>
      <c r="T34" s="147">
        <f t="shared" si="17"/>
        <v>0</v>
      </c>
      <c r="U34" s="155">
        <f t="shared" si="18"/>
        <v>0</v>
      </c>
      <c r="V34" s="156">
        <f t="shared" si="19"/>
        <v>0</v>
      </c>
      <c r="W34" s="155">
        <f t="shared" si="9"/>
        <v>0</v>
      </c>
      <c r="X34" s="280">
        <f t="shared" si="20"/>
        <v>0</v>
      </c>
      <c r="Y34" s="281">
        <f t="shared" si="0"/>
        <v>1</v>
      </c>
      <c r="Z34" s="281" t="str">
        <f t="shared" si="1"/>
        <v/>
      </c>
      <c r="AA34" s="281" t="str">
        <f t="shared" si="11"/>
        <v/>
      </c>
      <c r="AB34" s="100" t="str">
        <f t="shared" si="12"/>
        <v/>
      </c>
    </row>
    <row r="35" spans="2:28" ht="24.95" customHeight="1" thickBot="1" x14ac:dyDescent="0.45">
      <c r="B35" s="145">
        <f>'Nav Ride Draw Saturday'!B32</f>
        <v>26</v>
      </c>
      <c r="C35" s="146">
        <f>'Nav Ride Draw Saturday'!C32</f>
        <v>0</v>
      </c>
      <c r="D35" s="147">
        <f>'Nav Ride Draw Saturday'!D32</f>
        <v>0</v>
      </c>
      <c r="E35" s="148">
        <f>'Nav Ride Draw Saturday'!F32</f>
        <v>0</v>
      </c>
      <c r="F35" s="149">
        <f>IFERROR(VLOOKUP(E35,Instructions!$F$6:$G$11,2,FALSE),0)</f>
        <v>0</v>
      </c>
      <c r="G35" s="147">
        <f>'Nav Ride Draw Saturday'!G32</f>
        <v>0</v>
      </c>
      <c r="H35" s="147">
        <f>'Nav Ride Draw Saturday'!I32</f>
        <v>0</v>
      </c>
      <c r="I35" s="150">
        <f>IFERROR(VLOOKUP(H35,Instructions!$F$7:$G$11,2,FALSE),0)</f>
        <v>0</v>
      </c>
      <c r="J35" s="147">
        <f>'Questions Saturday'!E31</f>
        <v>0</v>
      </c>
      <c r="K35" s="294"/>
      <c r="L35" s="151"/>
      <c r="M35" s="151"/>
      <c r="N35" s="152" t="str">
        <f t="shared" si="15"/>
        <v xml:space="preserve"> </v>
      </c>
      <c r="O35" s="152" t="str">
        <f t="shared" si="3"/>
        <v xml:space="preserve"> </v>
      </c>
      <c r="P35" s="152" t="str">
        <f t="shared" si="4"/>
        <v xml:space="preserve"> </v>
      </c>
      <c r="Q35" s="152">
        <f t="shared" si="5"/>
        <v>3.472222222222222E-3</v>
      </c>
      <c r="R35" s="153" t="str">
        <f t="shared" si="16"/>
        <v xml:space="preserve"> </v>
      </c>
      <c r="S35" s="154">
        <f t="shared" si="14"/>
        <v>0</v>
      </c>
      <c r="T35" s="147">
        <f t="shared" si="17"/>
        <v>0</v>
      </c>
      <c r="U35" s="155">
        <f t="shared" si="18"/>
        <v>0</v>
      </c>
      <c r="V35" s="156">
        <f t="shared" si="19"/>
        <v>0</v>
      </c>
      <c r="W35" s="155">
        <f t="shared" si="9"/>
        <v>0</v>
      </c>
      <c r="X35" s="280">
        <f t="shared" si="20"/>
        <v>0</v>
      </c>
      <c r="Y35" s="281">
        <f t="shared" si="0"/>
        <v>1</v>
      </c>
      <c r="Z35" s="281" t="str">
        <f t="shared" si="1"/>
        <v/>
      </c>
      <c r="AA35" s="281" t="str">
        <f t="shared" si="11"/>
        <v/>
      </c>
      <c r="AB35" s="100" t="str">
        <f t="shared" si="12"/>
        <v/>
      </c>
    </row>
    <row r="36" spans="2:28" ht="24.95" customHeight="1" thickBot="1" x14ac:dyDescent="0.45">
      <c r="B36" s="145">
        <f>'Nav Ride Draw Saturday'!B33</f>
        <v>27</v>
      </c>
      <c r="C36" s="146">
        <f>'Nav Ride Draw Saturday'!C33</f>
        <v>0</v>
      </c>
      <c r="D36" s="147">
        <f>'Nav Ride Draw Saturday'!D33</f>
        <v>0</v>
      </c>
      <c r="E36" s="148">
        <f>'Nav Ride Draw Saturday'!F33</f>
        <v>0</v>
      </c>
      <c r="F36" s="149">
        <f>IFERROR(VLOOKUP(E36,Instructions!$F$6:$G$11,2,FALSE),0)</f>
        <v>0</v>
      </c>
      <c r="G36" s="147">
        <f>'Nav Ride Draw Saturday'!G33</f>
        <v>0</v>
      </c>
      <c r="H36" s="147">
        <f>'Nav Ride Draw Saturday'!I33</f>
        <v>0</v>
      </c>
      <c r="I36" s="150">
        <f>IFERROR(VLOOKUP(H36,Instructions!$F$7:$G$11,2,FALSE),0)</f>
        <v>0</v>
      </c>
      <c r="J36" s="147">
        <f>'Questions Saturday'!E32</f>
        <v>0</v>
      </c>
      <c r="K36" s="294"/>
      <c r="L36" s="151"/>
      <c r="M36" s="151"/>
      <c r="N36" s="152" t="str">
        <f t="shared" si="15"/>
        <v xml:space="preserve"> </v>
      </c>
      <c r="O36" s="152" t="str">
        <f t="shared" si="3"/>
        <v xml:space="preserve"> </v>
      </c>
      <c r="P36" s="152" t="str">
        <f t="shared" si="4"/>
        <v xml:space="preserve"> </v>
      </c>
      <c r="Q36" s="152">
        <f t="shared" si="5"/>
        <v>3.472222222222222E-3</v>
      </c>
      <c r="R36" s="153" t="str">
        <f t="shared" si="16"/>
        <v xml:space="preserve"> </v>
      </c>
      <c r="S36" s="154">
        <f t="shared" si="14"/>
        <v>0</v>
      </c>
      <c r="T36" s="147">
        <f t="shared" si="17"/>
        <v>0</v>
      </c>
      <c r="U36" s="155">
        <f t="shared" si="18"/>
        <v>0</v>
      </c>
      <c r="V36" s="156">
        <f t="shared" si="19"/>
        <v>0</v>
      </c>
      <c r="W36" s="155">
        <f t="shared" si="9"/>
        <v>0</v>
      </c>
      <c r="X36" s="280">
        <f t="shared" si="20"/>
        <v>0</v>
      </c>
      <c r="Y36" s="281">
        <f t="shared" si="0"/>
        <v>1</v>
      </c>
      <c r="Z36" s="281" t="str">
        <f t="shared" si="1"/>
        <v/>
      </c>
      <c r="AA36" s="281" t="str">
        <f t="shared" si="11"/>
        <v/>
      </c>
      <c r="AB36" s="100" t="str">
        <f t="shared" si="12"/>
        <v/>
      </c>
    </row>
    <row r="37" spans="2:28" ht="24.95" customHeight="1" thickBot="1" x14ac:dyDescent="0.45">
      <c r="B37" s="145">
        <f>'Nav Ride Draw Saturday'!B34</f>
        <v>28</v>
      </c>
      <c r="C37" s="146">
        <f>'Nav Ride Draw Saturday'!C34</f>
        <v>0</v>
      </c>
      <c r="D37" s="147">
        <f>'Nav Ride Draw Saturday'!D34</f>
        <v>0</v>
      </c>
      <c r="E37" s="148">
        <f>'Nav Ride Draw Saturday'!F34</f>
        <v>0</v>
      </c>
      <c r="F37" s="149">
        <f>IFERROR(VLOOKUP(E37,Instructions!$F$6:$G$11,2,FALSE),0)</f>
        <v>0</v>
      </c>
      <c r="G37" s="147">
        <f>'Nav Ride Draw Saturday'!G34</f>
        <v>0</v>
      </c>
      <c r="H37" s="147">
        <f>'Nav Ride Draw Saturday'!I34</f>
        <v>0</v>
      </c>
      <c r="I37" s="150">
        <f>IFERROR(VLOOKUP(H37,Instructions!$F$7:$G$11,2,FALSE),0)</f>
        <v>0</v>
      </c>
      <c r="J37" s="147">
        <f>'Questions Saturday'!E33</f>
        <v>0</v>
      </c>
      <c r="K37" s="294"/>
      <c r="L37" s="151"/>
      <c r="M37" s="151"/>
      <c r="N37" s="152" t="str">
        <f t="shared" si="15"/>
        <v xml:space="preserve"> </v>
      </c>
      <c r="O37" s="152" t="str">
        <f t="shared" si="3"/>
        <v xml:space="preserve"> </v>
      </c>
      <c r="P37" s="152" t="str">
        <f t="shared" si="4"/>
        <v xml:space="preserve"> </v>
      </c>
      <c r="Q37" s="152">
        <f t="shared" si="5"/>
        <v>3.472222222222222E-3</v>
      </c>
      <c r="R37" s="153" t="str">
        <f t="shared" si="16"/>
        <v xml:space="preserve"> </v>
      </c>
      <c r="S37" s="154">
        <f t="shared" si="14"/>
        <v>0</v>
      </c>
      <c r="T37" s="147">
        <f t="shared" si="17"/>
        <v>0</v>
      </c>
      <c r="U37" s="155">
        <f t="shared" si="18"/>
        <v>0</v>
      </c>
      <c r="V37" s="156">
        <f t="shared" si="19"/>
        <v>0</v>
      </c>
      <c r="W37" s="155">
        <f t="shared" si="9"/>
        <v>0</v>
      </c>
      <c r="X37" s="280">
        <f t="shared" si="20"/>
        <v>0</v>
      </c>
      <c r="Y37" s="281">
        <f t="shared" si="0"/>
        <v>1</v>
      </c>
      <c r="Z37" s="281" t="str">
        <f t="shared" si="1"/>
        <v/>
      </c>
      <c r="AA37" s="281" t="str">
        <f t="shared" si="11"/>
        <v/>
      </c>
      <c r="AB37" s="100" t="str">
        <f t="shared" si="12"/>
        <v/>
      </c>
    </row>
    <row r="38" spans="2:28" ht="24.95" customHeight="1" thickBot="1" x14ac:dyDescent="0.45">
      <c r="B38" s="145">
        <f>'Nav Ride Draw Saturday'!B35</f>
        <v>29</v>
      </c>
      <c r="C38" s="146">
        <f>'Nav Ride Draw Saturday'!C35</f>
        <v>0</v>
      </c>
      <c r="D38" s="147">
        <f>'Nav Ride Draw Saturday'!D35</f>
        <v>0</v>
      </c>
      <c r="E38" s="148">
        <f>'Nav Ride Draw Saturday'!F35</f>
        <v>0</v>
      </c>
      <c r="F38" s="149">
        <f>IFERROR(VLOOKUP(E38,Instructions!$F$6:$G$11,2,FALSE),0)</f>
        <v>0</v>
      </c>
      <c r="G38" s="147">
        <f>'Nav Ride Draw Saturday'!G35</f>
        <v>0</v>
      </c>
      <c r="H38" s="147">
        <f>'Nav Ride Draw Saturday'!I35</f>
        <v>0</v>
      </c>
      <c r="I38" s="150">
        <f>IFERROR(VLOOKUP(H38,Instructions!$F$7:$G$11,2,FALSE),0)</f>
        <v>0</v>
      </c>
      <c r="J38" s="147">
        <f>'Questions Saturday'!E34</f>
        <v>0</v>
      </c>
      <c r="K38" s="294"/>
      <c r="L38" s="151"/>
      <c r="M38" s="151"/>
      <c r="N38" s="152" t="str">
        <f t="shared" si="15"/>
        <v xml:space="preserve"> </v>
      </c>
      <c r="O38" s="152" t="str">
        <f t="shared" si="3"/>
        <v xml:space="preserve"> </v>
      </c>
      <c r="P38" s="152" t="str">
        <f t="shared" si="4"/>
        <v xml:space="preserve"> </v>
      </c>
      <c r="Q38" s="152">
        <f t="shared" si="5"/>
        <v>3.472222222222222E-3</v>
      </c>
      <c r="R38" s="153" t="str">
        <f t="shared" si="16"/>
        <v xml:space="preserve"> </v>
      </c>
      <c r="S38" s="154">
        <f t="shared" si="14"/>
        <v>0</v>
      </c>
      <c r="T38" s="147">
        <f t="shared" si="17"/>
        <v>0</v>
      </c>
      <c r="U38" s="155">
        <f t="shared" si="18"/>
        <v>0</v>
      </c>
      <c r="V38" s="156">
        <f t="shared" si="19"/>
        <v>0</v>
      </c>
      <c r="W38" s="155">
        <f t="shared" si="9"/>
        <v>0</v>
      </c>
      <c r="X38" s="280">
        <f t="shared" si="20"/>
        <v>0</v>
      </c>
      <c r="Y38" s="281">
        <f t="shared" si="0"/>
        <v>1</v>
      </c>
      <c r="Z38" s="281" t="str">
        <f t="shared" si="1"/>
        <v/>
      </c>
      <c r="AA38" s="281" t="str">
        <f t="shared" si="11"/>
        <v/>
      </c>
      <c r="AB38" s="100" t="str">
        <f t="shared" si="12"/>
        <v/>
      </c>
    </row>
    <row r="39" spans="2:28" ht="24.95" customHeight="1" thickBot="1" x14ac:dyDescent="0.45">
      <c r="B39" s="145">
        <f>'Nav Ride Draw Saturday'!B36</f>
        <v>30</v>
      </c>
      <c r="C39" s="146">
        <f>'Nav Ride Draw Saturday'!C36</f>
        <v>0</v>
      </c>
      <c r="D39" s="147">
        <f>'Nav Ride Draw Saturday'!D36</f>
        <v>0</v>
      </c>
      <c r="E39" s="148">
        <f>'Nav Ride Draw Saturday'!F36</f>
        <v>0</v>
      </c>
      <c r="F39" s="149">
        <f>IFERROR(VLOOKUP(E39,Instructions!$F$6:$G$11,2,FALSE),0)</f>
        <v>0</v>
      </c>
      <c r="G39" s="147">
        <f>'Nav Ride Draw Saturday'!G36</f>
        <v>0</v>
      </c>
      <c r="H39" s="147">
        <f>'Nav Ride Draw Saturday'!I36</f>
        <v>0</v>
      </c>
      <c r="I39" s="150">
        <f>IFERROR(VLOOKUP(H39,Instructions!$F$7:$G$11,2,FALSE),0)</f>
        <v>0</v>
      </c>
      <c r="J39" s="147">
        <f>'Questions Saturday'!E35</f>
        <v>0</v>
      </c>
      <c r="K39" s="294"/>
      <c r="L39" s="151"/>
      <c r="M39" s="151"/>
      <c r="N39" s="152" t="str">
        <f t="shared" si="15"/>
        <v xml:space="preserve"> </v>
      </c>
      <c r="O39" s="152" t="str">
        <f t="shared" si="3"/>
        <v xml:space="preserve"> </v>
      </c>
      <c r="P39" s="152" t="str">
        <f t="shared" si="4"/>
        <v xml:space="preserve"> </v>
      </c>
      <c r="Q39" s="152">
        <f t="shared" si="5"/>
        <v>3.472222222222222E-3</v>
      </c>
      <c r="R39" s="153" t="str">
        <f t="shared" si="16"/>
        <v xml:space="preserve"> </v>
      </c>
      <c r="S39" s="154">
        <f t="shared" si="14"/>
        <v>0</v>
      </c>
      <c r="T39" s="147">
        <f t="shared" si="17"/>
        <v>0</v>
      </c>
      <c r="U39" s="155">
        <f t="shared" si="18"/>
        <v>0</v>
      </c>
      <c r="V39" s="156">
        <f t="shared" si="19"/>
        <v>0</v>
      </c>
      <c r="W39" s="155">
        <f t="shared" si="9"/>
        <v>0</v>
      </c>
      <c r="X39" s="280">
        <f t="shared" si="20"/>
        <v>0</v>
      </c>
      <c r="Y39" s="281">
        <f t="shared" si="0"/>
        <v>1</v>
      </c>
      <c r="Z39" s="281" t="str">
        <f t="shared" si="1"/>
        <v/>
      </c>
      <c r="AA39" s="281" t="str">
        <f t="shared" si="11"/>
        <v/>
      </c>
      <c r="AB39" s="100" t="str">
        <f t="shared" si="12"/>
        <v/>
      </c>
    </row>
    <row r="40" spans="2:28" ht="24.95" customHeight="1" thickBot="1" x14ac:dyDescent="0.45">
      <c r="B40" s="157"/>
      <c r="C40" s="158"/>
      <c r="D40" s="159"/>
      <c r="E40" s="160"/>
      <c r="F40" s="161"/>
      <c r="G40" s="159"/>
      <c r="H40" s="159"/>
      <c r="I40" s="162"/>
      <c r="J40" s="159"/>
      <c r="K40" s="159"/>
      <c r="L40" s="159"/>
      <c r="M40" s="159"/>
      <c r="N40" s="163"/>
      <c r="O40" s="163"/>
      <c r="P40" s="163"/>
      <c r="Q40" s="163"/>
      <c r="R40" s="164"/>
      <c r="S40" s="165"/>
      <c r="T40" s="159"/>
      <c r="U40" s="166"/>
      <c r="V40" s="167"/>
      <c r="W40" s="168"/>
      <c r="X40" s="282"/>
      <c r="Y40" s="282"/>
      <c r="Z40" s="282"/>
      <c r="AA40" s="281"/>
      <c r="AB40" s="100"/>
    </row>
    <row r="41" spans="2:28" x14ac:dyDescent="0.4">
      <c r="C41" s="170"/>
      <c r="F41" s="172"/>
      <c r="I41" s="173"/>
      <c r="N41" s="174"/>
      <c r="O41" s="174"/>
      <c r="P41" s="174"/>
      <c r="Q41" s="174"/>
      <c r="R41" s="175"/>
      <c r="S41" s="176"/>
      <c r="U41" s="177"/>
      <c r="V41" s="178"/>
      <c r="W41" s="178"/>
      <c r="X41" s="283"/>
      <c r="Y41" s="283"/>
      <c r="Z41" s="283"/>
    </row>
    <row r="42" spans="2:28" x14ac:dyDescent="0.4">
      <c r="C42" s="170"/>
      <c r="F42" s="172"/>
      <c r="I42" s="173"/>
      <c r="N42" s="174"/>
      <c r="O42" s="174"/>
      <c r="P42" s="174"/>
      <c r="Q42" s="174"/>
      <c r="R42" s="175"/>
      <c r="S42" s="176"/>
      <c r="U42" s="177"/>
      <c r="V42" s="178"/>
      <c r="W42" s="178"/>
      <c r="X42" s="283"/>
      <c r="Y42" s="283"/>
      <c r="Z42" s="283"/>
    </row>
  </sheetData>
  <sheetProtection algorithmName="SHA-512" hashValue="ZuoLiZyDdTAo6ClaSOeQxfjqylKP1cc0+Om2+tkHFnS/yQNqU5XVX3qOkGul+UNYmh9Ir1Bji22R9826jQr5eA==" saltValue="4Qu/bLdA8+Fl09pdp6r87w==" spinCount="100000" sheet="1" formatColumns="0"/>
  <autoFilter ref="A9:AC39" xr:uid="{156B4EA0-D751-43E0-97F8-FAB8A5B3D8F3}"/>
  <mergeCells count="4">
    <mergeCell ref="B5:G6"/>
    <mergeCell ref="B7:G7"/>
    <mergeCell ref="Q4:X7"/>
    <mergeCell ref="B4:H4"/>
  </mergeCells>
  <pageMargins left="0.70866141732283472" right="0.70866141732283472" top="0.74803149606299213" bottom="0.74803149606299213" header="0.31496062992125984" footer="0.31496062992125984"/>
  <pageSetup paperSize="9" scale="48" fitToHeight="2" orientation="landscape"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48414-D157-41DB-9164-4EE4B5574A74}">
  <sheetPr>
    <pageSetUpPr fitToPage="1"/>
  </sheetPr>
  <dimension ref="B1:N37"/>
  <sheetViews>
    <sheetView zoomScaleNormal="100" workbookViewId="0">
      <pane xSplit="1" ySplit="6" topLeftCell="B7" activePane="bottomRight" state="frozen"/>
      <selection activeCell="C10" sqref="C10"/>
      <selection pane="topRight" activeCell="C10" sqref="C10"/>
      <selection pane="bottomLeft" activeCell="C10" sqref="C10"/>
      <selection pane="bottomRight" activeCell="N6" sqref="N6"/>
    </sheetView>
  </sheetViews>
  <sheetFormatPr defaultColWidth="9.140625" defaultRowHeight="15.75" x14ac:dyDescent="0.25"/>
  <cols>
    <col min="1" max="1" width="3" customWidth="1"/>
    <col min="2" max="2" width="10.85546875" style="220" customWidth="1"/>
    <col min="3" max="3" width="9.28515625" style="221" bestFit="1" customWidth="1"/>
    <col min="4" max="4" width="24.5703125" style="222" customWidth="1"/>
    <col min="5" max="5" width="25.140625" style="222" customWidth="1"/>
    <col min="6" max="6" width="14.42578125" style="221" bestFit="1" customWidth="1"/>
    <col min="7" max="7" width="20.85546875" style="222" customWidth="1"/>
    <col min="8" max="8" width="20.5703125" style="222" customWidth="1"/>
    <col min="9" max="9" width="9.28515625" style="221" bestFit="1" customWidth="1"/>
    <col min="10" max="13" width="9.140625" style="62"/>
    <col min="14" max="14" width="21.42578125" customWidth="1"/>
  </cols>
  <sheetData>
    <row r="1" spans="2:14" ht="16.5" thickBot="1" x14ac:dyDescent="0.3"/>
    <row r="2" spans="2:14" ht="16.5" thickBot="1" x14ac:dyDescent="0.3">
      <c r="B2" s="223">
        <f>Instructions!C12</f>
        <v>0</v>
      </c>
      <c r="C2" s="224"/>
      <c r="D2" s="225"/>
      <c r="E2" s="4">
        <f>Instructions!C13</f>
        <v>0</v>
      </c>
      <c r="F2" s="226">
        <f>Instructions!C14</f>
        <v>0</v>
      </c>
      <c r="G2" s="225"/>
      <c r="H2" s="225"/>
      <c r="I2" s="227"/>
    </row>
    <row r="3" spans="2:14" ht="16.5" thickBot="1" x14ac:dyDescent="0.3"/>
    <row r="4" spans="2:14" ht="32.25" thickBot="1" x14ac:dyDescent="0.3">
      <c r="B4" s="228" t="s">
        <v>38</v>
      </c>
      <c r="C4" s="2"/>
      <c r="E4" s="73"/>
    </row>
    <row r="5" spans="2:14" ht="16.5" thickBot="1" x14ac:dyDescent="0.3">
      <c r="C5" s="229"/>
    </row>
    <row r="6" spans="2:14" s="234" customFormat="1" ht="32.25" thickBot="1" x14ac:dyDescent="0.3">
      <c r="B6" s="42" t="s">
        <v>0</v>
      </c>
      <c r="C6" s="42" t="s">
        <v>1</v>
      </c>
      <c r="D6" s="43" t="s">
        <v>2</v>
      </c>
      <c r="E6" s="43" t="s">
        <v>17</v>
      </c>
      <c r="F6" s="43" t="s">
        <v>18</v>
      </c>
      <c r="G6" s="43" t="s">
        <v>3</v>
      </c>
      <c r="H6" s="43" t="s">
        <v>19</v>
      </c>
      <c r="I6" s="43" t="s">
        <v>20</v>
      </c>
      <c r="J6" s="230" t="s">
        <v>74</v>
      </c>
      <c r="K6" s="231" t="s">
        <v>78</v>
      </c>
      <c r="L6" s="232" t="s">
        <v>61</v>
      </c>
      <c r="M6" s="233" t="s">
        <v>79</v>
      </c>
      <c r="N6" s="43" t="s">
        <v>80</v>
      </c>
    </row>
    <row r="7" spans="2:14" ht="24.95" customHeight="1" x14ac:dyDescent="0.25">
      <c r="B7" s="53">
        <v>1</v>
      </c>
      <c r="C7" s="3"/>
      <c r="D7" s="16"/>
      <c r="E7" s="16"/>
      <c r="F7" s="48"/>
      <c r="G7" s="16"/>
      <c r="H7" s="16"/>
      <c r="I7" s="49"/>
      <c r="J7" s="90"/>
      <c r="K7" s="91"/>
      <c r="L7" s="92"/>
      <c r="M7" s="93"/>
      <c r="N7" s="99"/>
    </row>
    <row r="8" spans="2:14" ht="24.95" customHeight="1" x14ac:dyDescent="0.25">
      <c r="B8" s="54">
        <v>2</v>
      </c>
      <c r="C8" s="218">
        <f>C7+(TIME(C7,$C$4,0))</f>
        <v>0</v>
      </c>
      <c r="D8" s="17"/>
      <c r="E8" s="17"/>
      <c r="F8" s="50"/>
      <c r="G8" s="17"/>
      <c r="H8" s="17"/>
      <c r="I8" s="51"/>
      <c r="J8" s="94"/>
      <c r="K8" s="95"/>
      <c r="L8" s="96"/>
      <c r="M8" s="97"/>
      <c r="N8" s="98"/>
    </row>
    <row r="9" spans="2:14" ht="24.95" customHeight="1" x14ac:dyDescent="0.25">
      <c r="B9" s="54">
        <v>3</v>
      </c>
      <c r="C9" s="218">
        <f t="shared" ref="C9:C36" si="0">C8+(TIME(C8,$C$4,0))</f>
        <v>0</v>
      </c>
      <c r="D9" s="17"/>
      <c r="E9" s="17"/>
      <c r="F9" s="50"/>
      <c r="G9" s="17"/>
      <c r="H9" s="17"/>
      <c r="I9" s="51"/>
      <c r="J9" s="94"/>
      <c r="K9" s="95"/>
      <c r="L9" s="96"/>
      <c r="M9" s="97"/>
      <c r="N9" s="98"/>
    </row>
    <row r="10" spans="2:14" ht="24.95" customHeight="1" x14ac:dyDescent="0.25">
      <c r="B10" s="54">
        <v>4</v>
      </c>
      <c r="C10" s="218">
        <f t="shared" si="0"/>
        <v>0</v>
      </c>
      <c r="D10" s="17"/>
      <c r="E10" s="17"/>
      <c r="F10" s="50"/>
      <c r="G10" s="17"/>
      <c r="H10" s="17"/>
      <c r="I10" s="51"/>
      <c r="J10" s="94"/>
      <c r="K10" s="95"/>
      <c r="L10" s="96"/>
      <c r="M10" s="97"/>
      <c r="N10" s="98"/>
    </row>
    <row r="11" spans="2:14" ht="24.95" customHeight="1" x14ac:dyDescent="0.25">
      <c r="B11" s="54">
        <v>5</v>
      </c>
      <c r="C11" s="218">
        <f t="shared" si="0"/>
        <v>0</v>
      </c>
      <c r="D11" s="17"/>
      <c r="E11" s="17"/>
      <c r="F11" s="50"/>
      <c r="G11" s="17"/>
      <c r="H11" s="17"/>
      <c r="I11" s="51"/>
      <c r="J11" s="94"/>
      <c r="K11" s="95"/>
      <c r="L11" s="96"/>
      <c r="M11" s="97"/>
      <c r="N11" s="98"/>
    </row>
    <row r="12" spans="2:14" ht="24.95" customHeight="1" x14ac:dyDescent="0.25">
      <c r="B12" s="54">
        <v>6</v>
      </c>
      <c r="C12" s="218">
        <f t="shared" si="0"/>
        <v>0</v>
      </c>
      <c r="D12" s="17"/>
      <c r="E12" s="17"/>
      <c r="F12" s="50"/>
      <c r="G12" s="17"/>
      <c r="H12" s="17"/>
      <c r="I12" s="51"/>
      <c r="J12" s="94"/>
      <c r="K12" s="95"/>
      <c r="L12" s="96"/>
      <c r="M12" s="97"/>
      <c r="N12" s="98"/>
    </row>
    <row r="13" spans="2:14" ht="24.95" customHeight="1" x14ac:dyDescent="0.25">
      <c r="B13" s="54">
        <v>7</v>
      </c>
      <c r="C13" s="218">
        <f t="shared" si="0"/>
        <v>0</v>
      </c>
      <c r="D13" s="17"/>
      <c r="E13" s="17"/>
      <c r="F13" s="50"/>
      <c r="G13" s="17"/>
      <c r="H13" s="17"/>
      <c r="I13" s="51"/>
      <c r="J13" s="94"/>
      <c r="K13" s="95"/>
      <c r="L13" s="96"/>
      <c r="M13" s="97"/>
      <c r="N13" s="98"/>
    </row>
    <row r="14" spans="2:14" ht="24.95" customHeight="1" x14ac:dyDescent="0.25">
      <c r="B14" s="54">
        <v>8</v>
      </c>
      <c r="C14" s="218">
        <f t="shared" si="0"/>
        <v>0</v>
      </c>
      <c r="D14" s="17"/>
      <c r="E14" s="17"/>
      <c r="F14" s="50"/>
      <c r="G14" s="17"/>
      <c r="H14" s="17"/>
      <c r="I14" s="51"/>
      <c r="J14" s="94"/>
      <c r="K14" s="95"/>
      <c r="L14" s="96"/>
      <c r="M14" s="97"/>
      <c r="N14" s="98"/>
    </row>
    <row r="15" spans="2:14" ht="24.95" customHeight="1" x14ac:dyDescent="0.25">
      <c r="B15" s="54">
        <v>9</v>
      </c>
      <c r="C15" s="218">
        <f t="shared" si="0"/>
        <v>0</v>
      </c>
      <c r="D15" s="17"/>
      <c r="E15" s="17"/>
      <c r="F15" s="50"/>
      <c r="G15" s="17"/>
      <c r="H15" s="17"/>
      <c r="I15" s="51"/>
      <c r="J15" s="94"/>
      <c r="K15" s="95"/>
      <c r="L15" s="96"/>
      <c r="M15" s="97"/>
      <c r="N15" s="98"/>
    </row>
    <row r="16" spans="2:14" ht="24.95" customHeight="1" x14ac:dyDescent="0.25">
      <c r="B16" s="54">
        <v>10</v>
      </c>
      <c r="C16" s="218">
        <f t="shared" si="0"/>
        <v>0</v>
      </c>
      <c r="D16" s="17"/>
      <c r="E16" s="17"/>
      <c r="F16" s="50"/>
      <c r="G16" s="17"/>
      <c r="H16" s="17"/>
      <c r="I16" s="51"/>
      <c r="J16" s="94"/>
      <c r="K16" s="95"/>
      <c r="L16" s="96"/>
      <c r="M16" s="97"/>
      <c r="N16" s="98"/>
    </row>
    <row r="17" spans="2:14" ht="24.95" customHeight="1" x14ac:dyDescent="0.25">
      <c r="B17" s="54">
        <v>11</v>
      </c>
      <c r="C17" s="218">
        <f t="shared" si="0"/>
        <v>0</v>
      </c>
      <c r="D17" s="17"/>
      <c r="E17" s="17"/>
      <c r="F17" s="50"/>
      <c r="G17" s="17"/>
      <c r="H17" s="17"/>
      <c r="I17" s="51"/>
      <c r="J17" s="94"/>
      <c r="K17" s="95"/>
      <c r="L17" s="96"/>
      <c r="M17" s="97"/>
      <c r="N17" s="98"/>
    </row>
    <row r="18" spans="2:14" ht="24.95" customHeight="1" x14ac:dyDescent="0.25">
      <c r="B18" s="54">
        <v>12</v>
      </c>
      <c r="C18" s="218">
        <f t="shared" si="0"/>
        <v>0</v>
      </c>
      <c r="D18" s="17"/>
      <c r="E18" s="17"/>
      <c r="F18" s="50"/>
      <c r="G18" s="17"/>
      <c r="H18" s="17"/>
      <c r="I18" s="51"/>
      <c r="J18" s="94"/>
      <c r="K18" s="95"/>
      <c r="L18" s="96"/>
      <c r="M18" s="97"/>
      <c r="N18" s="98"/>
    </row>
    <row r="19" spans="2:14" ht="24.95" customHeight="1" x14ac:dyDescent="0.25">
      <c r="B19" s="54">
        <v>13</v>
      </c>
      <c r="C19" s="218">
        <f t="shared" si="0"/>
        <v>0</v>
      </c>
      <c r="D19" s="17"/>
      <c r="E19" s="17"/>
      <c r="F19" s="50"/>
      <c r="G19" s="17"/>
      <c r="H19" s="17"/>
      <c r="I19" s="51"/>
      <c r="J19" s="94"/>
      <c r="K19" s="95"/>
      <c r="L19" s="96"/>
      <c r="M19" s="97"/>
      <c r="N19" s="98"/>
    </row>
    <row r="20" spans="2:14" ht="24.95" customHeight="1" x14ac:dyDescent="0.25">
      <c r="B20" s="54">
        <v>14</v>
      </c>
      <c r="C20" s="218">
        <f t="shared" si="0"/>
        <v>0</v>
      </c>
      <c r="D20" s="17"/>
      <c r="E20" s="17"/>
      <c r="F20" s="50"/>
      <c r="G20" s="17"/>
      <c r="H20" s="17"/>
      <c r="I20" s="51"/>
      <c r="J20" s="94"/>
      <c r="K20" s="95"/>
      <c r="L20" s="96"/>
      <c r="M20" s="97"/>
      <c r="N20" s="98"/>
    </row>
    <row r="21" spans="2:14" ht="24.95" customHeight="1" x14ac:dyDescent="0.25">
      <c r="B21" s="54">
        <v>15</v>
      </c>
      <c r="C21" s="218">
        <f t="shared" si="0"/>
        <v>0</v>
      </c>
      <c r="D21" s="17"/>
      <c r="E21" s="17"/>
      <c r="F21" s="50"/>
      <c r="G21" s="17"/>
      <c r="H21" s="17"/>
      <c r="I21" s="51"/>
      <c r="J21" s="94"/>
      <c r="K21" s="95"/>
      <c r="L21" s="96"/>
      <c r="M21" s="97"/>
      <c r="N21" s="98"/>
    </row>
    <row r="22" spans="2:14" ht="24.95" customHeight="1" x14ac:dyDescent="0.25">
      <c r="B22" s="54">
        <v>16</v>
      </c>
      <c r="C22" s="218">
        <f t="shared" si="0"/>
        <v>0</v>
      </c>
      <c r="D22" s="17"/>
      <c r="E22" s="17"/>
      <c r="F22" s="50"/>
      <c r="G22" s="17"/>
      <c r="H22" s="17"/>
      <c r="I22" s="51"/>
      <c r="J22" s="94"/>
      <c r="K22" s="95"/>
      <c r="L22" s="96"/>
      <c r="M22" s="97"/>
      <c r="N22" s="98"/>
    </row>
    <row r="23" spans="2:14" ht="24.95" customHeight="1" x14ac:dyDescent="0.25">
      <c r="B23" s="54">
        <v>17</v>
      </c>
      <c r="C23" s="218">
        <f t="shared" si="0"/>
        <v>0</v>
      </c>
      <c r="D23" s="17"/>
      <c r="E23" s="17"/>
      <c r="F23" s="50"/>
      <c r="G23" s="17"/>
      <c r="H23" s="17"/>
      <c r="I23" s="51"/>
      <c r="J23" s="94"/>
      <c r="K23" s="95"/>
      <c r="L23" s="96"/>
      <c r="M23" s="97"/>
      <c r="N23" s="98"/>
    </row>
    <row r="24" spans="2:14" ht="24.95" customHeight="1" x14ac:dyDescent="0.25">
      <c r="B24" s="54">
        <v>18</v>
      </c>
      <c r="C24" s="218">
        <f t="shared" si="0"/>
        <v>0</v>
      </c>
      <c r="D24" s="17"/>
      <c r="E24" s="17"/>
      <c r="F24" s="50"/>
      <c r="G24" s="17"/>
      <c r="H24" s="17"/>
      <c r="I24" s="51"/>
      <c r="J24" s="94"/>
      <c r="K24" s="95"/>
      <c r="L24" s="96"/>
      <c r="M24" s="97"/>
      <c r="N24" s="98"/>
    </row>
    <row r="25" spans="2:14" ht="24.95" customHeight="1" x14ac:dyDescent="0.25">
      <c r="B25" s="54">
        <v>19</v>
      </c>
      <c r="C25" s="218">
        <f t="shared" si="0"/>
        <v>0</v>
      </c>
      <c r="D25" s="17"/>
      <c r="E25" s="17"/>
      <c r="F25" s="50"/>
      <c r="G25" s="17"/>
      <c r="H25" s="17"/>
      <c r="I25" s="51"/>
      <c r="J25" s="94"/>
      <c r="K25" s="95"/>
      <c r="L25" s="96"/>
      <c r="M25" s="97"/>
      <c r="N25" s="98"/>
    </row>
    <row r="26" spans="2:14" ht="24.95" customHeight="1" x14ac:dyDescent="0.25">
      <c r="B26" s="54">
        <v>20</v>
      </c>
      <c r="C26" s="218">
        <f t="shared" si="0"/>
        <v>0</v>
      </c>
      <c r="D26" s="17"/>
      <c r="E26" s="17"/>
      <c r="F26" s="50"/>
      <c r="G26" s="17"/>
      <c r="H26" s="17"/>
      <c r="I26" s="51"/>
      <c r="J26" s="94"/>
      <c r="K26" s="95"/>
      <c r="L26" s="96"/>
      <c r="M26" s="97"/>
      <c r="N26" s="98"/>
    </row>
    <row r="27" spans="2:14" ht="24.95" customHeight="1" x14ac:dyDescent="0.25">
      <c r="B27" s="54">
        <v>21</v>
      </c>
      <c r="C27" s="218">
        <f t="shared" si="0"/>
        <v>0</v>
      </c>
      <c r="D27" s="17"/>
      <c r="E27" s="17"/>
      <c r="F27" s="50"/>
      <c r="G27" s="17"/>
      <c r="H27" s="17"/>
      <c r="I27" s="51"/>
      <c r="J27" s="94"/>
      <c r="K27" s="95"/>
      <c r="L27" s="96"/>
      <c r="M27" s="97"/>
      <c r="N27" s="98"/>
    </row>
    <row r="28" spans="2:14" ht="24.95" customHeight="1" x14ac:dyDescent="0.25">
      <c r="B28" s="54">
        <v>22</v>
      </c>
      <c r="C28" s="218">
        <f t="shared" si="0"/>
        <v>0</v>
      </c>
      <c r="D28" s="17"/>
      <c r="E28" s="17"/>
      <c r="F28" s="50"/>
      <c r="G28" s="17"/>
      <c r="H28" s="17"/>
      <c r="I28" s="51"/>
      <c r="J28" s="94"/>
      <c r="K28" s="95"/>
      <c r="L28" s="96"/>
      <c r="M28" s="97"/>
      <c r="N28" s="98"/>
    </row>
    <row r="29" spans="2:14" ht="24.95" customHeight="1" x14ac:dyDescent="0.25">
      <c r="B29" s="54">
        <v>23</v>
      </c>
      <c r="C29" s="218">
        <f t="shared" si="0"/>
        <v>0</v>
      </c>
      <c r="D29" s="17"/>
      <c r="E29" s="17"/>
      <c r="F29" s="50"/>
      <c r="G29" s="17"/>
      <c r="H29" s="17"/>
      <c r="I29" s="51"/>
      <c r="J29" s="94"/>
      <c r="K29" s="95"/>
      <c r="L29" s="96"/>
      <c r="M29" s="97"/>
      <c r="N29" s="98"/>
    </row>
    <row r="30" spans="2:14" ht="24.95" customHeight="1" x14ac:dyDescent="0.25">
      <c r="B30" s="54">
        <v>24</v>
      </c>
      <c r="C30" s="218">
        <f t="shared" si="0"/>
        <v>0</v>
      </c>
      <c r="D30" s="17"/>
      <c r="E30" s="17"/>
      <c r="F30" s="50"/>
      <c r="G30" s="17"/>
      <c r="H30" s="17"/>
      <c r="I30" s="51"/>
      <c r="J30" s="94"/>
      <c r="K30" s="95"/>
      <c r="L30" s="96"/>
      <c r="M30" s="97"/>
      <c r="N30" s="98"/>
    </row>
    <row r="31" spans="2:14" ht="24.95" customHeight="1" x14ac:dyDescent="0.25">
      <c r="B31" s="54">
        <v>25</v>
      </c>
      <c r="C31" s="218">
        <f t="shared" si="0"/>
        <v>0</v>
      </c>
      <c r="D31" s="17"/>
      <c r="E31" s="17"/>
      <c r="F31" s="50"/>
      <c r="G31" s="17"/>
      <c r="H31" s="17"/>
      <c r="I31" s="51"/>
      <c r="J31" s="94"/>
      <c r="K31" s="95"/>
      <c r="L31" s="96"/>
      <c r="M31" s="97"/>
      <c r="N31" s="98"/>
    </row>
    <row r="32" spans="2:14" ht="24.95" customHeight="1" x14ac:dyDescent="0.25">
      <c r="B32" s="54">
        <v>26</v>
      </c>
      <c r="C32" s="218">
        <f t="shared" si="0"/>
        <v>0</v>
      </c>
      <c r="D32" s="17"/>
      <c r="E32" s="17"/>
      <c r="F32" s="50"/>
      <c r="G32" s="17"/>
      <c r="H32" s="17"/>
      <c r="I32" s="51"/>
      <c r="J32" s="94"/>
      <c r="K32" s="95"/>
      <c r="L32" s="96"/>
      <c r="M32" s="97"/>
      <c r="N32" s="98"/>
    </row>
    <row r="33" spans="2:14" ht="24.95" customHeight="1" x14ac:dyDescent="0.25">
      <c r="B33" s="54">
        <v>27</v>
      </c>
      <c r="C33" s="218">
        <f t="shared" si="0"/>
        <v>0</v>
      </c>
      <c r="D33" s="17"/>
      <c r="E33" s="17"/>
      <c r="F33" s="50"/>
      <c r="G33" s="17"/>
      <c r="H33" s="17"/>
      <c r="I33" s="51"/>
      <c r="J33" s="94"/>
      <c r="K33" s="95"/>
      <c r="L33" s="96"/>
      <c r="M33" s="97"/>
      <c r="N33" s="98"/>
    </row>
    <row r="34" spans="2:14" ht="24.95" customHeight="1" x14ac:dyDescent="0.25">
      <c r="B34" s="54">
        <v>28</v>
      </c>
      <c r="C34" s="218">
        <f t="shared" si="0"/>
        <v>0</v>
      </c>
      <c r="D34" s="17"/>
      <c r="E34" s="17"/>
      <c r="F34" s="50"/>
      <c r="G34" s="17"/>
      <c r="H34" s="17"/>
      <c r="I34" s="51"/>
      <c r="J34" s="94"/>
      <c r="K34" s="95"/>
      <c r="L34" s="96"/>
      <c r="M34" s="97"/>
      <c r="N34" s="98"/>
    </row>
    <row r="35" spans="2:14" ht="24.95" customHeight="1" x14ac:dyDescent="0.25">
      <c r="B35" s="54">
        <v>29</v>
      </c>
      <c r="C35" s="218">
        <f t="shared" si="0"/>
        <v>0</v>
      </c>
      <c r="D35" s="17"/>
      <c r="E35" s="17"/>
      <c r="F35" s="50"/>
      <c r="G35" s="17"/>
      <c r="H35" s="17"/>
      <c r="I35" s="51"/>
      <c r="J35" s="94"/>
      <c r="K35" s="95"/>
      <c r="L35" s="96"/>
      <c r="M35" s="97"/>
      <c r="N35" s="98"/>
    </row>
    <row r="36" spans="2:14" ht="24.95" customHeight="1" x14ac:dyDescent="0.25">
      <c r="B36" s="54">
        <v>30</v>
      </c>
      <c r="C36" s="218">
        <f t="shared" si="0"/>
        <v>0</v>
      </c>
      <c r="D36" s="17"/>
      <c r="E36" s="17"/>
      <c r="F36" s="50"/>
      <c r="G36" s="17"/>
      <c r="H36" s="17"/>
      <c r="I36" s="51"/>
      <c r="J36" s="94"/>
      <c r="K36" s="95"/>
      <c r="L36" s="96"/>
      <c r="M36" s="97"/>
      <c r="N36" s="98"/>
    </row>
    <row r="37" spans="2:14" ht="24.95" customHeight="1" thickBot="1" x14ac:dyDescent="0.3">
      <c r="B37" s="82"/>
      <c r="C37" s="219"/>
      <c r="D37" s="235"/>
      <c r="E37" s="235"/>
      <c r="F37" s="219"/>
      <c r="G37" s="235"/>
      <c r="H37" s="235"/>
      <c r="I37" s="236"/>
      <c r="J37" s="237"/>
      <c r="K37" s="238"/>
      <c r="L37" s="239"/>
      <c r="M37" s="240"/>
      <c r="N37" s="241"/>
    </row>
  </sheetData>
  <sheetProtection algorithmName="SHA-512" hashValue="UvvUw+Mjjiff5v9c8/Ed25XJFr4FsmOfOmO1hFM57LyD5hrimC41Rs0yV7Xcx3Hi4rINV28T0YQMucqvjbjUQg==" saltValue="GchcfqMC4soVzxze4RIzkQ==" spinCount="100000" sheet="1" objects="1" scenarios="1"/>
  <pageMargins left="0.70866141732283472" right="0.70866141732283472" top="0.74803149606299213" bottom="0.74803149606299213" header="0.31496062992125984" footer="0.31496062992125984"/>
  <pageSetup paperSize="9" scale="65" orientation="portrait"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DF055D2D-B71C-479B-9333-6A59170F3FB7}">
          <x14:formula1>
            <xm:f>Instructions!$M$7:$M$8</xm:f>
          </x14:formula1>
          <xm:sqref>J7:L36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1AB1F-56D5-48DA-B2B4-C6071C969629}">
  <sheetPr>
    <pageSetUpPr fitToPage="1"/>
  </sheetPr>
  <dimension ref="B1:BM36"/>
  <sheetViews>
    <sheetView workbookViewId="0">
      <pane xSplit="5" ySplit="5" topLeftCell="F6" activePane="bottomRight" state="frozen"/>
      <selection activeCell="C10" sqref="C10"/>
      <selection pane="topRight" activeCell="C10" sqref="C10"/>
      <selection pane="bottomLeft" activeCell="C10" sqref="C10"/>
      <selection pane="bottomRight" activeCell="L2" sqref="L2"/>
    </sheetView>
  </sheetViews>
  <sheetFormatPr defaultRowHeight="15" x14ac:dyDescent="0.25"/>
  <cols>
    <col min="1" max="1" width="5.42578125" customWidth="1"/>
    <col min="2" max="2" width="12.5703125" customWidth="1"/>
    <col min="3" max="3" width="16.5703125" bestFit="1" customWidth="1"/>
    <col min="4" max="4" width="16.140625" bestFit="1" customWidth="1"/>
    <col min="5" max="5" width="12.5703125" style="62" customWidth="1"/>
    <col min="6" max="6" width="11.85546875" bestFit="1" customWidth="1"/>
    <col min="9" max="9" width="11.85546875" bestFit="1" customWidth="1"/>
  </cols>
  <sheetData>
    <row r="1" spans="2:65" ht="15.75" thickBot="1" x14ac:dyDescent="0.3"/>
    <row r="2" spans="2:65" s="73" customFormat="1" ht="16.5" thickBot="1" x14ac:dyDescent="0.3">
      <c r="B2" s="20">
        <f>Instructions!C12</f>
        <v>0</v>
      </c>
      <c r="C2" s="4"/>
      <c r="D2" s="4"/>
      <c r="E2" s="74"/>
      <c r="F2" s="21">
        <f>Instructions!C13</f>
        <v>0</v>
      </c>
      <c r="G2" s="4"/>
      <c r="H2" s="4"/>
      <c r="I2" s="21">
        <f>Instructions!C14</f>
        <v>0</v>
      </c>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75"/>
    </row>
    <row r="3" spans="2:65" ht="15.75" thickBot="1" x14ac:dyDescent="0.3"/>
    <row r="4" spans="2:65" ht="16.5" thickBot="1" x14ac:dyDescent="0.3">
      <c r="F4" s="20" t="s">
        <v>57</v>
      </c>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9"/>
    </row>
    <row r="5" spans="2:65" ht="48" thickBot="1" x14ac:dyDescent="0.3">
      <c r="B5" s="42" t="s">
        <v>0</v>
      </c>
      <c r="C5" s="43" t="s">
        <v>2</v>
      </c>
      <c r="D5" s="60" t="s">
        <v>3</v>
      </c>
      <c r="E5" s="43" t="s">
        <v>58</v>
      </c>
      <c r="F5" s="70">
        <v>1</v>
      </c>
      <c r="G5" s="71">
        <f>F5+1</f>
        <v>2</v>
      </c>
      <c r="H5" s="71">
        <f t="shared" ref="H5:BM5" si="0">G5+1</f>
        <v>3</v>
      </c>
      <c r="I5" s="71">
        <f t="shared" si="0"/>
        <v>4</v>
      </c>
      <c r="J5" s="71">
        <f t="shared" si="0"/>
        <v>5</v>
      </c>
      <c r="K5" s="71">
        <f t="shared" si="0"/>
        <v>6</v>
      </c>
      <c r="L5" s="71">
        <f t="shared" si="0"/>
        <v>7</v>
      </c>
      <c r="M5" s="71">
        <f t="shared" si="0"/>
        <v>8</v>
      </c>
      <c r="N5" s="71">
        <f t="shared" si="0"/>
        <v>9</v>
      </c>
      <c r="O5" s="71">
        <f t="shared" si="0"/>
        <v>10</v>
      </c>
      <c r="P5" s="71">
        <f t="shared" si="0"/>
        <v>11</v>
      </c>
      <c r="Q5" s="71">
        <f t="shared" si="0"/>
        <v>12</v>
      </c>
      <c r="R5" s="71">
        <f t="shared" si="0"/>
        <v>13</v>
      </c>
      <c r="S5" s="71">
        <f t="shared" si="0"/>
        <v>14</v>
      </c>
      <c r="T5" s="71">
        <f t="shared" si="0"/>
        <v>15</v>
      </c>
      <c r="U5" s="71">
        <f t="shared" si="0"/>
        <v>16</v>
      </c>
      <c r="V5" s="71">
        <f t="shared" si="0"/>
        <v>17</v>
      </c>
      <c r="W5" s="71">
        <f t="shared" si="0"/>
        <v>18</v>
      </c>
      <c r="X5" s="71">
        <f t="shared" si="0"/>
        <v>19</v>
      </c>
      <c r="Y5" s="71">
        <f t="shared" si="0"/>
        <v>20</v>
      </c>
      <c r="Z5" s="71">
        <f t="shared" si="0"/>
        <v>21</v>
      </c>
      <c r="AA5" s="71">
        <f t="shared" si="0"/>
        <v>22</v>
      </c>
      <c r="AB5" s="71">
        <f t="shared" si="0"/>
        <v>23</v>
      </c>
      <c r="AC5" s="71">
        <f t="shared" si="0"/>
        <v>24</v>
      </c>
      <c r="AD5" s="71">
        <f t="shared" si="0"/>
        <v>25</v>
      </c>
      <c r="AE5" s="71">
        <f t="shared" si="0"/>
        <v>26</v>
      </c>
      <c r="AF5" s="71">
        <f t="shared" si="0"/>
        <v>27</v>
      </c>
      <c r="AG5" s="71">
        <f t="shared" si="0"/>
        <v>28</v>
      </c>
      <c r="AH5" s="71">
        <f t="shared" si="0"/>
        <v>29</v>
      </c>
      <c r="AI5" s="71">
        <f t="shared" si="0"/>
        <v>30</v>
      </c>
      <c r="AJ5" s="71">
        <f t="shared" si="0"/>
        <v>31</v>
      </c>
      <c r="AK5" s="71">
        <f t="shared" si="0"/>
        <v>32</v>
      </c>
      <c r="AL5" s="71">
        <f t="shared" si="0"/>
        <v>33</v>
      </c>
      <c r="AM5" s="71">
        <f t="shared" si="0"/>
        <v>34</v>
      </c>
      <c r="AN5" s="71">
        <f t="shared" si="0"/>
        <v>35</v>
      </c>
      <c r="AO5" s="71">
        <f t="shared" si="0"/>
        <v>36</v>
      </c>
      <c r="AP5" s="71">
        <f t="shared" si="0"/>
        <v>37</v>
      </c>
      <c r="AQ5" s="71">
        <f t="shared" si="0"/>
        <v>38</v>
      </c>
      <c r="AR5" s="71">
        <f t="shared" si="0"/>
        <v>39</v>
      </c>
      <c r="AS5" s="71">
        <f t="shared" si="0"/>
        <v>40</v>
      </c>
      <c r="AT5" s="71">
        <f t="shared" si="0"/>
        <v>41</v>
      </c>
      <c r="AU5" s="71">
        <f t="shared" si="0"/>
        <v>42</v>
      </c>
      <c r="AV5" s="71">
        <f t="shared" si="0"/>
        <v>43</v>
      </c>
      <c r="AW5" s="71">
        <f t="shared" si="0"/>
        <v>44</v>
      </c>
      <c r="AX5" s="71">
        <f t="shared" si="0"/>
        <v>45</v>
      </c>
      <c r="AY5" s="71">
        <f t="shared" si="0"/>
        <v>46</v>
      </c>
      <c r="AZ5" s="71">
        <f t="shared" si="0"/>
        <v>47</v>
      </c>
      <c r="BA5" s="71">
        <f t="shared" si="0"/>
        <v>48</v>
      </c>
      <c r="BB5" s="71">
        <f t="shared" si="0"/>
        <v>49</v>
      </c>
      <c r="BC5" s="71">
        <f t="shared" si="0"/>
        <v>50</v>
      </c>
      <c r="BD5" s="71">
        <f t="shared" si="0"/>
        <v>51</v>
      </c>
      <c r="BE5" s="71">
        <f t="shared" si="0"/>
        <v>52</v>
      </c>
      <c r="BF5" s="71">
        <f t="shared" si="0"/>
        <v>53</v>
      </c>
      <c r="BG5" s="71">
        <f t="shared" si="0"/>
        <v>54</v>
      </c>
      <c r="BH5" s="71">
        <f t="shared" si="0"/>
        <v>55</v>
      </c>
      <c r="BI5" s="71">
        <f t="shared" si="0"/>
        <v>56</v>
      </c>
      <c r="BJ5" s="71">
        <f t="shared" si="0"/>
        <v>57</v>
      </c>
      <c r="BK5" s="71">
        <f t="shared" si="0"/>
        <v>58</v>
      </c>
      <c r="BL5" s="71">
        <f t="shared" si="0"/>
        <v>59</v>
      </c>
      <c r="BM5" s="72">
        <f t="shared" si="0"/>
        <v>60</v>
      </c>
    </row>
    <row r="6" spans="2:65" ht="15.75" x14ac:dyDescent="0.25">
      <c r="B6" s="76">
        <f>'Nav Ride Draw Sunday'!B7</f>
        <v>1</v>
      </c>
      <c r="C6" s="77">
        <f>'Nav Ride Draw Sunday'!D7</f>
        <v>0</v>
      </c>
      <c r="D6" s="77">
        <f>'Nav Ride Draw Sunday'!G7</f>
        <v>0</v>
      </c>
      <c r="E6" s="78">
        <f>SUM(F6:BM6)</f>
        <v>0</v>
      </c>
      <c r="F6" s="65"/>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A6" s="64"/>
      <c r="BB6" s="64"/>
      <c r="BC6" s="64"/>
      <c r="BD6" s="64"/>
      <c r="BE6" s="64"/>
      <c r="BF6" s="64"/>
      <c r="BG6" s="64"/>
      <c r="BH6" s="64"/>
      <c r="BI6" s="64"/>
      <c r="BJ6" s="64"/>
      <c r="BK6" s="64"/>
      <c r="BL6" s="64"/>
      <c r="BM6" s="64"/>
    </row>
    <row r="7" spans="2:65" ht="15.75" x14ac:dyDescent="0.25">
      <c r="B7" s="79">
        <f>'Nav Ride Draw Sunday'!B8</f>
        <v>2</v>
      </c>
      <c r="C7" s="80">
        <f>'Nav Ride Draw Sunday'!D8</f>
        <v>0</v>
      </c>
      <c r="D7" s="80">
        <f>'Nav Ride Draw Sunday'!G8</f>
        <v>0</v>
      </c>
      <c r="E7" s="81">
        <f t="shared" ref="E7:E35" si="1">SUM(F7:BM7)</f>
        <v>0</v>
      </c>
      <c r="F7" s="66"/>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c r="AT7" s="63"/>
      <c r="AU7" s="63"/>
      <c r="AV7" s="63"/>
      <c r="AW7" s="63"/>
      <c r="AX7" s="63"/>
      <c r="AY7" s="63"/>
      <c r="AZ7" s="63"/>
      <c r="BA7" s="63"/>
      <c r="BB7" s="63"/>
      <c r="BC7" s="63"/>
      <c r="BD7" s="63"/>
      <c r="BE7" s="63"/>
      <c r="BF7" s="63"/>
      <c r="BG7" s="63"/>
      <c r="BH7" s="63"/>
      <c r="BI7" s="63"/>
      <c r="BJ7" s="63"/>
      <c r="BK7" s="63"/>
      <c r="BL7" s="63"/>
      <c r="BM7" s="63"/>
    </row>
    <row r="8" spans="2:65" ht="15.75" x14ac:dyDescent="0.25">
      <c r="B8" s="79">
        <f>'Nav Ride Draw Sunday'!B9</f>
        <v>3</v>
      </c>
      <c r="C8" s="80">
        <f>'Nav Ride Draw Sunday'!D9</f>
        <v>0</v>
      </c>
      <c r="D8" s="80">
        <f>'Nav Ride Draw Sunday'!G9</f>
        <v>0</v>
      </c>
      <c r="E8" s="81">
        <f t="shared" si="1"/>
        <v>0</v>
      </c>
      <c r="F8" s="66"/>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3"/>
      <c r="AY8" s="63"/>
      <c r="AZ8" s="63"/>
      <c r="BA8" s="63"/>
      <c r="BB8" s="63"/>
      <c r="BC8" s="63"/>
      <c r="BD8" s="63"/>
      <c r="BE8" s="63"/>
      <c r="BF8" s="63"/>
      <c r="BG8" s="63"/>
      <c r="BH8" s="63"/>
      <c r="BI8" s="63"/>
      <c r="BJ8" s="63"/>
      <c r="BK8" s="63"/>
      <c r="BL8" s="63"/>
      <c r="BM8" s="63"/>
    </row>
    <row r="9" spans="2:65" ht="15.75" x14ac:dyDescent="0.25">
      <c r="B9" s="79">
        <f>'Nav Ride Draw Sunday'!B10</f>
        <v>4</v>
      </c>
      <c r="C9" s="80">
        <f>'Nav Ride Draw Sunday'!D10</f>
        <v>0</v>
      </c>
      <c r="D9" s="80">
        <f>'Nav Ride Draw Sunday'!G10</f>
        <v>0</v>
      </c>
      <c r="E9" s="81">
        <f t="shared" si="1"/>
        <v>0</v>
      </c>
      <c r="F9" s="66"/>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row>
    <row r="10" spans="2:65" ht="15.75" x14ac:dyDescent="0.25">
      <c r="B10" s="79">
        <f>'Nav Ride Draw Sunday'!B11</f>
        <v>5</v>
      </c>
      <c r="C10" s="80">
        <f>'Nav Ride Draw Sunday'!D11</f>
        <v>0</v>
      </c>
      <c r="D10" s="80">
        <f>'Nav Ride Draw Sunday'!G11</f>
        <v>0</v>
      </c>
      <c r="E10" s="81">
        <f t="shared" si="1"/>
        <v>0</v>
      </c>
      <c r="F10" s="66"/>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row>
    <row r="11" spans="2:65" ht="15.75" x14ac:dyDescent="0.25">
      <c r="B11" s="79">
        <f>'Nav Ride Draw Sunday'!B12</f>
        <v>6</v>
      </c>
      <c r="C11" s="80">
        <f>'Nav Ride Draw Sunday'!D12</f>
        <v>0</v>
      </c>
      <c r="D11" s="80">
        <f>'Nav Ride Draw Sunday'!G12</f>
        <v>0</v>
      </c>
      <c r="E11" s="81">
        <f t="shared" si="1"/>
        <v>0</v>
      </c>
      <c r="F11" s="66"/>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row>
    <row r="12" spans="2:65" ht="15.75" x14ac:dyDescent="0.25">
      <c r="B12" s="79">
        <f>'Nav Ride Draw Sunday'!B13</f>
        <v>7</v>
      </c>
      <c r="C12" s="80">
        <f>'Nav Ride Draw Sunday'!D13</f>
        <v>0</v>
      </c>
      <c r="D12" s="80">
        <f>'Nav Ride Draw Sunday'!G13</f>
        <v>0</v>
      </c>
      <c r="E12" s="81">
        <f t="shared" si="1"/>
        <v>0</v>
      </c>
      <c r="F12" s="66"/>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row>
    <row r="13" spans="2:65" ht="15.75" x14ac:dyDescent="0.25">
      <c r="B13" s="79">
        <f>'Nav Ride Draw Sunday'!B14</f>
        <v>8</v>
      </c>
      <c r="C13" s="80">
        <f>'Nav Ride Draw Sunday'!D14</f>
        <v>0</v>
      </c>
      <c r="D13" s="80">
        <f>'Nav Ride Draw Sunday'!G14</f>
        <v>0</v>
      </c>
      <c r="E13" s="81">
        <f t="shared" si="1"/>
        <v>0</v>
      </c>
      <c r="F13" s="66"/>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row>
    <row r="14" spans="2:65" ht="15.75" x14ac:dyDescent="0.25">
      <c r="B14" s="79">
        <f>'Nav Ride Draw Sunday'!B15</f>
        <v>9</v>
      </c>
      <c r="C14" s="80">
        <f>'Nav Ride Draw Sunday'!D15</f>
        <v>0</v>
      </c>
      <c r="D14" s="80">
        <f>'Nav Ride Draw Sunday'!G15</f>
        <v>0</v>
      </c>
      <c r="E14" s="81">
        <f t="shared" si="1"/>
        <v>0</v>
      </c>
      <c r="F14" s="66"/>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row>
    <row r="15" spans="2:65" ht="15.75" x14ac:dyDescent="0.25">
      <c r="B15" s="79">
        <f>'Nav Ride Draw Sunday'!B16</f>
        <v>10</v>
      </c>
      <c r="C15" s="80">
        <f>'Nav Ride Draw Sunday'!D16</f>
        <v>0</v>
      </c>
      <c r="D15" s="80">
        <f>'Nav Ride Draw Sunday'!G16</f>
        <v>0</v>
      </c>
      <c r="E15" s="81">
        <f t="shared" si="1"/>
        <v>0</v>
      </c>
      <c r="F15" s="66"/>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row>
    <row r="16" spans="2:65" ht="15.75" x14ac:dyDescent="0.25">
      <c r="B16" s="79">
        <f>'Nav Ride Draw Sunday'!B17</f>
        <v>11</v>
      </c>
      <c r="C16" s="80">
        <f>'Nav Ride Draw Sunday'!D17</f>
        <v>0</v>
      </c>
      <c r="D16" s="80">
        <f>'Nav Ride Draw Sunday'!G17</f>
        <v>0</v>
      </c>
      <c r="E16" s="81">
        <f t="shared" si="1"/>
        <v>0</v>
      </c>
      <c r="F16" s="66"/>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row>
    <row r="17" spans="2:65" ht="15.75" x14ac:dyDescent="0.25">
      <c r="B17" s="79">
        <f>'Nav Ride Draw Sunday'!B18</f>
        <v>12</v>
      </c>
      <c r="C17" s="80">
        <f>'Nav Ride Draw Sunday'!D18</f>
        <v>0</v>
      </c>
      <c r="D17" s="80">
        <f>'Nav Ride Draw Sunday'!G18</f>
        <v>0</v>
      </c>
      <c r="E17" s="81">
        <f t="shared" si="1"/>
        <v>0</v>
      </c>
      <c r="F17" s="66"/>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row>
    <row r="18" spans="2:65" ht="15.75" x14ac:dyDescent="0.25">
      <c r="B18" s="79">
        <f>'Nav Ride Draw Sunday'!B19</f>
        <v>13</v>
      </c>
      <c r="C18" s="80">
        <f>'Nav Ride Draw Sunday'!D19</f>
        <v>0</v>
      </c>
      <c r="D18" s="80">
        <f>'Nav Ride Draw Sunday'!G19</f>
        <v>0</v>
      </c>
      <c r="E18" s="81">
        <f t="shared" si="1"/>
        <v>0</v>
      </c>
      <c r="F18" s="66"/>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row>
    <row r="19" spans="2:65" ht="15.75" x14ac:dyDescent="0.25">
      <c r="B19" s="79">
        <f>'Nav Ride Draw Sunday'!B20</f>
        <v>14</v>
      </c>
      <c r="C19" s="80">
        <f>'Nav Ride Draw Sunday'!D20</f>
        <v>0</v>
      </c>
      <c r="D19" s="80">
        <f>'Nav Ride Draw Sunday'!G20</f>
        <v>0</v>
      </c>
      <c r="E19" s="81">
        <f t="shared" si="1"/>
        <v>0</v>
      </c>
      <c r="F19" s="66"/>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row>
    <row r="20" spans="2:65" ht="15.75" x14ac:dyDescent="0.25">
      <c r="B20" s="79">
        <f>'Nav Ride Draw Sunday'!B21</f>
        <v>15</v>
      </c>
      <c r="C20" s="80">
        <f>'Nav Ride Draw Sunday'!D21</f>
        <v>0</v>
      </c>
      <c r="D20" s="80">
        <f>'Nav Ride Draw Sunday'!G21</f>
        <v>0</v>
      </c>
      <c r="E20" s="81">
        <f t="shared" si="1"/>
        <v>0</v>
      </c>
      <c r="F20" s="66"/>
      <c r="G20" s="63"/>
      <c r="H20" s="63"/>
      <c r="I20" s="63"/>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row>
    <row r="21" spans="2:65" ht="15.75" x14ac:dyDescent="0.25">
      <c r="B21" s="79">
        <f>'Nav Ride Draw Sunday'!B22</f>
        <v>16</v>
      </c>
      <c r="C21" s="80">
        <f>'Nav Ride Draw Sunday'!D22</f>
        <v>0</v>
      </c>
      <c r="D21" s="80">
        <f>'Nav Ride Draw Sunday'!G22</f>
        <v>0</v>
      </c>
      <c r="E21" s="81">
        <f t="shared" si="1"/>
        <v>0</v>
      </c>
      <c r="F21" s="66"/>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c r="AW21" s="63"/>
      <c r="AX21" s="63"/>
      <c r="AY21" s="63"/>
      <c r="AZ21" s="63"/>
      <c r="BA21" s="63"/>
      <c r="BB21" s="63"/>
      <c r="BC21" s="63"/>
      <c r="BD21" s="63"/>
      <c r="BE21" s="63"/>
      <c r="BF21" s="63"/>
      <c r="BG21" s="63"/>
      <c r="BH21" s="63"/>
      <c r="BI21" s="63"/>
      <c r="BJ21" s="63"/>
      <c r="BK21" s="63"/>
      <c r="BL21" s="63"/>
      <c r="BM21" s="63"/>
    </row>
    <row r="22" spans="2:65" ht="15.75" x14ac:dyDescent="0.25">
      <c r="B22" s="79">
        <f>'Nav Ride Draw Sunday'!B23</f>
        <v>17</v>
      </c>
      <c r="C22" s="80">
        <f>'Nav Ride Draw Sunday'!D23</f>
        <v>0</v>
      </c>
      <c r="D22" s="80">
        <f>'Nav Ride Draw Sunday'!G23</f>
        <v>0</v>
      </c>
      <c r="E22" s="81">
        <f t="shared" si="1"/>
        <v>0</v>
      </c>
      <c r="F22" s="66"/>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row>
    <row r="23" spans="2:65" ht="15.75" x14ac:dyDescent="0.25">
      <c r="B23" s="79">
        <f>'Nav Ride Draw Sunday'!B24</f>
        <v>18</v>
      </c>
      <c r="C23" s="80">
        <f>'Nav Ride Draw Sunday'!D24</f>
        <v>0</v>
      </c>
      <c r="D23" s="80">
        <f>'Nav Ride Draw Sunday'!G24</f>
        <v>0</v>
      </c>
      <c r="E23" s="81">
        <f t="shared" si="1"/>
        <v>0</v>
      </c>
      <c r="F23" s="66"/>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c r="AY23" s="63"/>
      <c r="AZ23" s="63"/>
      <c r="BA23" s="63"/>
      <c r="BB23" s="63"/>
      <c r="BC23" s="63"/>
      <c r="BD23" s="63"/>
      <c r="BE23" s="63"/>
      <c r="BF23" s="63"/>
      <c r="BG23" s="63"/>
      <c r="BH23" s="63"/>
      <c r="BI23" s="63"/>
      <c r="BJ23" s="63"/>
      <c r="BK23" s="63"/>
      <c r="BL23" s="63"/>
      <c r="BM23" s="63"/>
    </row>
    <row r="24" spans="2:65" ht="15.75" x14ac:dyDescent="0.25">
      <c r="B24" s="79">
        <f>'Nav Ride Draw Sunday'!B25</f>
        <v>19</v>
      </c>
      <c r="C24" s="80">
        <f>'Nav Ride Draw Sunday'!D25</f>
        <v>0</v>
      </c>
      <c r="D24" s="80">
        <f>'Nav Ride Draw Sunday'!G25</f>
        <v>0</v>
      </c>
      <c r="E24" s="81">
        <f t="shared" si="1"/>
        <v>0</v>
      </c>
      <c r="F24" s="66"/>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c r="BB24" s="63"/>
      <c r="BC24" s="63"/>
      <c r="BD24" s="63"/>
      <c r="BE24" s="63"/>
      <c r="BF24" s="63"/>
      <c r="BG24" s="63"/>
      <c r="BH24" s="63"/>
      <c r="BI24" s="63"/>
      <c r="BJ24" s="63"/>
      <c r="BK24" s="63"/>
      <c r="BL24" s="63"/>
      <c r="BM24" s="63"/>
    </row>
    <row r="25" spans="2:65" ht="15.75" x14ac:dyDescent="0.25">
      <c r="B25" s="79">
        <f>'Nav Ride Draw Sunday'!B26</f>
        <v>20</v>
      </c>
      <c r="C25" s="80">
        <f>'Nav Ride Draw Sunday'!D26</f>
        <v>0</v>
      </c>
      <c r="D25" s="80">
        <f>'Nav Ride Draw Sunday'!G26</f>
        <v>0</v>
      </c>
      <c r="E25" s="81">
        <f t="shared" si="1"/>
        <v>0</v>
      </c>
      <c r="F25" s="66"/>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3"/>
      <c r="AW25" s="63"/>
      <c r="AX25" s="63"/>
      <c r="AY25" s="63"/>
      <c r="AZ25" s="63"/>
      <c r="BA25" s="63"/>
      <c r="BB25" s="63"/>
      <c r="BC25" s="63"/>
      <c r="BD25" s="63"/>
      <c r="BE25" s="63"/>
      <c r="BF25" s="63"/>
      <c r="BG25" s="63"/>
      <c r="BH25" s="63"/>
      <c r="BI25" s="63"/>
      <c r="BJ25" s="63"/>
      <c r="BK25" s="63"/>
      <c r="BL25" s="63"/>
      <c r="BM25" s="63"/>
    </row>
    <row r="26" spans="2:65" ht="15.75" x14ac:dyDescent="0.25">
      <c r="B26" s="79">
        <f>'Nav Ride Draw Sunday'!B27</f>
        <v>21</v>
      </c>
      <c r="C26" s="80">
        <f>'Nav Ride Draw Sunday'!D27</f>
        <v>0</v>
      </c>
      <c r="D26" s="80">
        <f>'Nav Ride Draw Sunday'!G27</f>
        <v>0</v>
      </c>
      <c r="E26" s="81">
        <f t="shared" si="1"/>
        <v>0</v>
      </c>
      <c r="F26" s="66"/>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63"/>
      <c r="BH26" s="63"/>
      <c r="BI26" s="63"/>
      <c r="BJ26" s="63"/>
      <c r="BK26" s="63"/>
      <c r="BL26" s="63"/>
      <c r="BM26" s="63"/>
    </row>
    <row r="27" spans="2:65" ht="15.75" x14ac:dyDescent="0.25">
      <c r="B27" s="79">
        <f>'Nav Ride Draw Sunday'!B28</f>
        <v>22</v>
      </c>
      <c r="C27" s="80">
        <f>'Nav Ride Draw Sunday'!D28</f>
        <v>0</v>
      </c>
      <c r="D27" s="80">
        <f>'Nav Ride Draw Sunday'!G28</f>
        <v>0</v>
      </c>
      <c r="E27" s="81">
        <f t="shared" si="1"/>
        <v>0</v>
      </c>
      <c r="F27" s="66"/>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63"/>
      <c r="BH27" s="63"/>
      <c r="BI27" s="63"/>
      <c r="BJ27" s="63"/>
      <c r="BK27" s="63"/>
      <c r="BL27" s="63"/>
      <c r="BM27" s="63"/>
    </row>
    <row r="28" spans="2:65" ht="15.75" x14ac:dyDescent="0.25">
      <c r="B28" s="79">
        <f>'Nav Ride Draw Sunday'!B29</f>
        <v>23</v>
      </c>
      <c r="C28" s="80">
        <f>'Nav Ride Draw Sunday'!D29</f>
        <v>0</v>
      </c>
      <c r="D28" s="80">
        <f>'Nav Ride Draw Sunday'!G29</f>
        <v>0</v>
      </c>
      <c r="E28" s="81">
        <f t="shared" si="1"/>
        <v>0</v>
      </c>
      <c r="F28" s="66"/>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row>
    <row r="29" spans="2:65" ht="15.75" x14ac:dyDescent="0.25">
      <c r="B29" s="79">
        <f>'Nav Ride Draw Sunday'!B30</f>
        <v>24</v>
      </c>
      <c r="C29" s="80">
        <f>'Nav Ride Draw Sunday'!D30</f>
        <v>0</v>
      </c>
      <c r="D29" s="80">
        <f>'Nav Ride Draw Sunday'!G30</f>
        <v>0</v>
      </c>
      <c r="E29" s="81">
        <f t="shared" si="1"/>
        <v>0</v>
      </c>
      <c r="F29" s="66"/>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63"/>
      <c r="BH29" s="63"/>
      <c r="BI29" s="63"/>
      <c r="BJ29" s="63"/>
      <c r="BK29" s="63"/>
      <c r="BL29" s="63"/>
      <c r="BM29" s="63"/>
    </row>
    <row r="30" spans="2:65" ht="15.75" x14ac:dyDescent="0.25">
      <c r="B30" s="79">
        <f>'Nav Ride Draw Sunday'!B31</f>
        <v>25</v>
      </c>
      <c r="C30" s="80">
        <f>'Nav Ride Draw Sunday'!D31</f>
        <v>0</v>
      </c>
      <c r="D30" s="80">
        <f>'Nav Ride Draw Sunday'!G31</f>
        <v>0</v>
      </c>
      <c r="E30" s="81">
        <f t="shared" si="1"/>
        <v>0</v>
      </c>
      <c r="F30" s="66"/>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row>
    <row r="31" spans="2:65" ht="15.75" x14ac:dyDescent="0.25">
      <c r="B31" s="79">
        <f>'Nav Ride Draw Sunday'!B32</f>
        <v>26</v>
      </c>
      <c r="C31" s="80">
        <f>'Nav Ride Draw Sunday'!D32</f>
        <v>0</v>
      </c>
      <c r="D31" s="80">
        <f>'Nav Ride Draw Sunday'!G32</f>
        <v>0</v>
      </c>
      <c r="E31" s="81">
        <f t="shared" si="1"/>
        <v>0</v>
      </c>
      <c r="F31" s="66"/>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63"/>
      <c r="BH31" s="63"/>
      <c r="BI31" s="63"/>
      <c r="BJ31" s="63"/>
      <c r="BK31" s="63"/>
      <c r="BL31" s="63"/>
      <c r="BM31" s="63"/>
    </row>
    <row r="32" spans="2:65" ht="15.75" x14ac:dyDescent="0.25">
      <c r="B32" s="79">
        <f>'Nav Ride Draw Sunday'!B33</f>
        <v>27</v>
      </c>
      <c r="C32" s="80">
        <f>'Nav Ride Draw Sunday'!D33</f>
        <v>0</v>
      </c>
      <c r="D32" s="80">
        <f>'Nav Ride Draw Sunday'!G33</f>
        <v>0</v>
      </c>
      <c r="E32" s="81">
        <f t="shared" si="1"/>
        <v>0</v>
      </c>
      <c r="F32" s="66"/>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63"/>
      <c r="BH32" s="63"/>
      <c r="BI32" s="63"/>
      <c r="BJ32" s="63"/>
      <c r="BK32" s="63"/>
      <c r="BL32" s="63"/>
      <c r="BM32" s="63"/>
    </row>
    <row r="33" spans="2:65" ht="15.75" x14ac:dyDescent="0.25">
      <c r="B33" s="79">
        <f>'Nav Ride Draw Sunday'!B34</f>
        <v>28</v>
      </c>
      <c r="C33" s="80">
        <f>'Nav Ride Draw Sunday'!D34</f>
        <v>0</v>
      </c>
      <c r="D33" s="80">
        <f>'Nav Ride Draw Sunday'!G34</f>
        <v>0</v>
      </c>
      <c r="E33" s="81">
        <f t="shared" si="1"/>
        <v>0</v>
      </c>
      <c r="F33" s="66"/>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63"/>
      <c r="BH33" s="63"/>
      <c r="BI33" s="63"/>
      <c r="BJ33" s="63"/>
      <c r="BK33" s="63"/>
      <c r="BL33" s="63"/>
      <c r="BM33" s="63"/>
    </row>
    <row r="34" spans="2:65" ht="15.75" x14ac:dyDescent="0.25">
      <c r="B34" s="79">
        <f>'Nav Ride Draw Sunday'!B35</f>
        <v>29</v>
      </c>
      <c r="C34" s="80">
        <f>'Nav Ride Draw Sunday'!D35</f>
        <v>0</v>
      </c>
      <c r="D34" s="80">
        <f>'Nav Ride Draw Sunday'!G35</f>
        <v>0</v>
      </c>
      <c r="E34" s="81">
        <f t="shared" si="1"/>
        <v>0</v>
      </c>
      <c r="F34" s="66"/>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row>
    <row r="35" spans="2:65" ht="15.75" x14ac:dyDescent="0.25">
      <c r="B35" s="79">
        <f>'Nav Ride Draw Sunday'!B36</f>
        <v>30</v>
      </c>
      <c r="C35" s="80">
        <f>'Nav Ride Draw Sunday'!D36</f>
        <v>0</v>
      </c>
      <c r="D35" s="80">
        <f>'Nav Ride Draw Sunday'!G36</f>
        <v>0</v>
      </c>
      <c r="E35" s="81">
        <f t="shared" si="1"/>
        <v>0</v>
      </c>
      <c r="F35" s="66"/>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c r="BM35" s="63"/>
    </row>
    <row r="36" spans="2:65" ht="16.5" thickBot="1" x14ac:dyDescent="0.3">
      <c r="B36" s="82"/>
      <c r="C36" s="83"/>
      <c r="D36" s="84"/>
      <c r="E36" s="85"/>
      <c r="F36" s="67"/>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61"/>
    </row>
  </sheetData>
  <sheetProtection algorithmName="SHA-512" hashValue="C0bF1NbEjMQuMSnVhE1T4Y6Mm81/eb9Fxtq2aQnnomgjeeGpQBfV1mT3kjWGKlVkpBqEqplCYs9MhRe0pXBlBg==" saltValue="z1wcds0WmwHtoeQbBBqlrg==" spinCount="100000" sheet="1" objects="1" scenarios="1"/>
  <pageMargins left="0.70866141732283472" right="0.70866141732283472" top="0.74803149606299213" bottom="0.74803149606299213" header="0.31496062992125984" footer="0.31496062992125984"/>
  <pageSetup scale="20"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CA79A-7F9F-41A4-ACD2-C5445BFB8C2F}">
  <sheetPr>
    <pageSetUpPr fitToPage="1"/>
  </sheetPr>
  <dimension ref="B1:AC42"/>
  <sheetViews>
    <sheetView zoomScaleNormal="100" workbookViewId="0">
      <pane xSplit="9" ySplit="9" topLeftCell="O10" activePane="bottomRight" state="frozen"/>
      <selection activeCell="C10" sqref="C10"/>
      <selection pane="topRight" activeCell="C10" sqref="C10"/>
      <selection pane="bottomLeft" activeCell="C10" sqref="C10"/>
      <selection pane="bottomRight" activeCell="AA10" sqref="AA10"/>
    </sheetView>
  </sheetViews>
  <sheetFormatPr defaultColWidth="9.140625" defaultRowHeight="24" x14ac:dyDescent="0.4"/>
  <cols>
    <col min="1" max="1" width="2.28515625" style="179" customWidth="1"/>
    <col min="2" max="2" width="6.7109375" style="179" customWidth="1"/>
    <col min="3" max="3" width="8.7109375" style="179" customWidth="1"/>
    <col min="4" max="4" width="28.7109375" style="179" customWidth="1"/>
    <col min="5" max="5" width="7.7109375" style="180" customWidth="1"/>
    <col min="6" max="6" width="8.7109375" style="180" customWidth="1"/>
    <col min="7" max="7" width="28.7109375" style="179" customWidth="1"/>
    <col min="8" max="8" width="7.7109375" style="179" customWidth="1"/>
    <col min="9" max="9" width="8.7109375" style="179" customWidth="1"/>
    <col min="10" max="10" width="14.7109375" style="179" customWidth="1"/>
    <col min="11" max="11" width="7.28515625" style="179" customWidth="1"/>
    <col min="12" max="14" width="12.7109375" style="179" customWidth="1"/>
    <col min="15" max="15" width="11.7109375" style="179" customWidth="1"/>
    <col min="16" max="17" width="12.7109375" style="179" customWidth="1"/>
    <col min="18" max="18" width="10.28515625" style="179" customWidth="1"/>
    <col min="19" max="19" width="7.7109375" style="179" customWidth="1"/>
    <col min="20" max="20" width="11.85546875" style="179" customWidth="1"/>
    <col min="21" max="21" width="10.7109375" style="179" customWidth="1"/>
    <col min="22" max="22" width="8.7109375" style="181" customWidth="1"/>
    <col min="23" max="23" width="9.85546875" style="181" customWidth="1"/>
    <col min="24" max="24" width="10.7109375" style="271" customWidth="1"/>
    <col min="25" max="26" width="13.5703125" style="271" hidden="1" customWidth="1"/>
    <col min="27" max="27" width="9.7109375" style="272" customWidth="1"/>
    <col min="28" max="28" width="9.28515625" style="181" hidden="1" customWidth="1"/>
    <col min="29" max="29" width="11.42578125" style="179" customWidth="1"/>
    <col min="30" max="16384" width="9.140625" style="179"/>
  </cols>
  <sheetData>
    <row r="1" spans="2:29" ht="24.75" hidden="1" thickBot="1" x14ac:dyDescent="0.45"/>
    <row r="2" spans="2:29" s="169" customFormat="1" ht="21.75" thickBot="1" x14ac:dyDescent="0.4">
      <c r="B2" s="112">
        <f>'Nav Ride Draw Sunday'!B2</f>
        <v>0</v>
      </c>
      <c r="C2" s="113"/>
      <c r="D2" s="113"/>
      <c r="E2" s="114"/>
      <c r="F2" s="115">
        <f>'Nav Ride Draw Sunday'!E2</f>
        <v>0</v>
      </c>
      <c r="G2" s="113"/>
      <c r="H2" s="116"/>
      <c r="I2" s="113"/>
      <c r="J2" s="116">
        <f>'Nav Ride Draw Sunday'!F2</f>
        <v>0</v>
      </c>
      <c r="K2" s="116"/>
      <c r="L2" s="117"/>
      <c r="M2" s="117"/>
      <c r="N2" s="117"/>
      <c r="O2" s="117"/>
      <c r="P2" s="117"/>
      <c r="Q2" s="117"/>
      <c r="R2" s="117"/>
      <c r="S2" s="117"/>
      <c r="T2" s="117"/>
      <c r="U2" s="117"/>
      <c r="V2" s="118"/>
      <c r="W2" s="118"/>
      <c r="X2" s="266"/>
      <c r="Y2" s="266"/>
      <c r="Z2" s="266"/>
      <c r="AA2" s="267"/>
      <c r="AB2" s="44"/>
    </row>
    <row r="3" spans="2:29" ht="5.0999999999999996" customHeight="1" thickBot="1" x14ac:dyDescent="0.45">
      <c r="B3" s="182"/>
      <c r="C3" s="183"/>
      <c r="D3" s="184"/>
      <c r="E3" s="185"/>
      <c r="F3" s="186"/>
      <c r="G3" s="187"/>
      <c r="H3" s="187"/>
      <c r="I3" s="188"/>
      <c r="J3" s="188"/>
      <c r="K3" s="188"/>
      <c r="L3" s="188"/>
      <c r="M3" s="188"/>
      <c r="N3" s="188"/>
      <c r="O3" s="188"/>
      <c r="P3" s="188"/>
      <c r="Q3" s="188"/>
      <c r="R3" s="188"/>
      <c r="S3" s="188"/>
      <c r="T3" s="188"/>
      <c r="U3" s="188"/>
      <c r="V3" s="189"/>
      <c r="W3" s="189"/>
      <c r="X3" s="275"/>
      <c r="Y3" s="275"/>
      <c r="Z3" s="275"/>
      <c r="AA3" s="276"/>
      <c r="AB3" s="190"/>
    </row>
    <row r="4" spans="2:29" s="1" customFormat="1" ht="16.5" thickBot="1" x14ac:dyDescent="0.3">
      <c r="B4" s="303" t="s">
        <v>46</v>
      </c>
      <c r="C4" s="304"/>
      <c r="D4" s="304"/>
      <c r="E4" s="304"/>
      <c r="F4" s="304"/>
      <c r="G4" s="304"/>
      <c r="H4" s="305"/>
      <c r="I4" s="35" t="s">
        <v>24</v>
      </c>
      <c r="J4" s="36"/>
      <c r="K4" s="36"/>
      <c r="L4" s="36"/>
      <c r="M4" s="58">
        <v>4.1666666666666664E-2</v>
      </c>
      <c r="N4" s="18" t="e">
        <f>M4+N7</f>
        <v>#DIV/0!</v>
      </c>
      <c r="O4" s="101"/>
      <c r="P4" s="101"/>
      <c r="Q4" s="302" t="s">
        <v>45</v>
      </c>
      <c r="R4" s="302"/>
      <c r="S4" s="302"/>
      <c r="T4" s="302"/>
      <c r="U4" s="302"/>
      <c r="V4" s="302"/>
      <c r="W4" s="302"/>
      <c r="X4" s="302"/>
      <c r="Y4" s="268"/>
      <c r="Z4" s="268"/>
      <c r="AA4" s="269"/>
      <c r="AB4" s="212"/>
    </row>
    <row r="5" spans="2:29" s="1" customFormat="1" ht="21" customHeight="1" x14ac:dyDescent="0.25">
      <c r="B5" s="298" t="s">
        <v>39</v>
      </c>
      <c r="C5" s="299"/>
      <c r="D5" s="299"/>
      <c r="E5" s="299"/>
      <c r="F5" s="299"/>
      <c r="G5" s="299"/>
      <c r="H5" s="102"/>
      <c r="I5" s="37" t="s">
        <v>6</v>
      </c>
      <c r="J5" s="38"/>
      <c r="K5" s="38"/>
      <c r="L5" s="38"/>
      <c r="M5" s="6"/>
      <c r="N5" s="7"/>
      <c r="O5" s="101"/>
      <c r="P5" s="101"/>
      <c r="Q5" s="302"/>
      <c r="R5" s="302"/>
      <c r="S5" s="302"/>
      <c r="T5" s="302"/>
      <c r="U5" s="302"/>
      <c r="V5" s="302"/>
      <c r="W5" s="302"/>
      <c r="X5" s="302"/>
      <c r="Y5" s="268"/>
      <c r="Z5" s="268"/>
      <c r="AA5" s="270"/>
      <c r="AB5" s="46"/>
    </row>
    <row r="6" spans="2:29" s="1" customFormat="1" ht="21.75" customHeight="1" thickBot="1" x14ac:dyDescent="0.3">
      <c r="B6" s="298"/>
      <c r="C6" s="299"/>
      <c r="D6" s="299"/>
      <c r="E6" s="299"/>
      <c r="F6" s="299"/>
      <c r="G6" s="299"/>
      <c r="H6" s="102"/>
      <c r="I6" s="39" t="s">
        <v>7</v>
      </c>
      <c r="J6" s="103"/>
      <c r="K6" s="103"/>
      <c r="L6" s="103"/>
      <c r="M6" s="101"/>
      <c r="N6" s="8"/>
      <c r="O6" s="101"/>
      <c r="P6" s="101"/>
      <c r="Q6" s="302"/>
      <c r="R6" s="302"/>
      <c r="S6" s="302"/>
      <c r="T6" s="302"/>
      <c r="U6" s="302"/>
      <c r="V6" s="302"/>
      <c r="W6" s="302"/>
      <c r="X6" s="302"/>
      <c r="Y6" s="268"/>
      <c r="Z6" s="268"/>
      <c r="AA6" s="270"/>
      <c r="AB6" s="46"/>
    </row>
    <row r="7" spans="2:29" s="1" customFormat="1" ht="16.5" thickBot="1" x14ac:dyDescent="0.3">
      <c r="B7" s="300" t="s">
        <v>40</v>
      </c>
      <c r="C7" s="301"/>
      <c r="D7" s="301"/>
      <c r="E7" s="301"/>
      <c r="F7" s="301"/>
      <c r="G7" s="301"/>
      <c r="H7" s="102"/>
      <c r="I7" s="40" t="s">
        <v>52</v>
      </c>
      <c r="J7" s="41"/>
      <c r="K7" s="41"/>
      <c r="L7" s="41"/>
      <c r="M7" s="9"/>
      <c r="N7" s="19" t="e">
        <f>N5/N6*60/1440</f>
        <v>#DIV/0!</v>
      </c>
      <c r="O7" s="101"/>
      <c r="P7" s="101"/>
      <c r="Q7" s="302"/>
      <c r="R7" s="302"/>
      <c r="S7" s="302"/>
      <c r="T7" s="302"/>
      <c r="U7" s="302"/>
      <c r="V7" s="302"/>
      <c r="W7" s="302"/>
      <c r="X7" s="302"/>
      <c r="Y7" s="268"/>
      <c r="Z7" s="268"/>
      <c r="AA7" s="269"/>
      <c r="AB7" s="212"/>
    </row>
    <row r="8" spans="2:29" s="1" customFormat="1" ht="18" customHeight="1" thickBot="1" x14ac:dyDescent="0.3">
      <c r="B8" s="10"/>
      <c r="C8" s="11"/>
      <c r="D8" s="12"/>
      <c r="E8" s="13"/>
      <c r="F8" s="13"/>
      <c r="G8" s="12"/>
      <c r="H8" s="12"/>
      <c r="I8" s="14"/>
      <c r="J8" s="14"/>
      <c r="K8" s="14"/>
      <c r="L8" s="14"/>
      <c r="M8" s="14"/>
      <c r="N8" s="14"/>
      <c r="O8" s="14"/>
      <c r="P8" s="14"/>
      <c r="Q8" s="59">
        <v>3.472222222222222E-3</v>
      </c>
      <c r="R8" s="14"/>
      <c r="S8" s="14"/>
      <c r="T8" s="14"/>
      <c r="U8" s="14"/>
      <c r="V8" s="15"/>
      <c r="W8" s="15"/>
      <c r="X8" s="277"/>
      <c r="Y8" s="278" t="s">
        <v>43</v>
      </c>
      <c r="Z8" s="278" t="s">
        <v>43</v>
      </c>
      <c r="AA8" s="279"/>
      <c r="AB8" s="213"/>
    </row>
    <row r="9" spans="2:29" s="215" customFormat="1" ht="94.5" thickBot="1" x14ac:dyDescent="0.35">
      <c r="B9" s="104" t="s">
        <v>0</v>
      </c>
      <c r="C9" s="104" t="s">
        <v>1</v>
      </c>
      <c r="D9" s="104" t="s">
        <v>2</v>
      </c>
      <c r="E9" s="105" t="s">
        <v>4</v>
      </c>
      <c r="F9" s="105" t="s">
        <v>14</v>
      </c>
      <c r="G9" s="104" t="s">
        <v>3</v>
      </c>
      <c r="H9" s="104" t="s">
        <v>4</v>
      </c>
      <c r="I9" s="104" t="s">
        <v>14</v>
      </c>
      <c r="J9" s="104" t="s">
        <v>8</v>
      </c>
      <c r="K9" s="104" t="s">
        <v>102</v>
      </c>
      <c r="L9" s="104" t="s">
        <v>9</v>
      </c>
      <c r="M9" s="104" t="s">
        <v>16</v>
      </c>
      <c r="N9" s="104" t="s">
        <v>10</v>
      </c>
      <c r="O9" s="104" t="s">
        <v>11</v>
      </c>
      <c r="P9" s="104" t="s">
        <v>12</v>
      </c>
      <c r="Q9" s="104" t="s">
        <v>13</v>
      </c>
      <c r="R9" s="104" t="s">
        <v>37</v>
      </c>
      <c r="S9" s="104" t="s">
        <v>22</v>
      </c>
      <c r="T9" s="104" t="s">
        <v>36</v>
      </c>
      <c r="U9" s="104" t="s">
        <v>23</v>
      </c>
      <c r="V9" s="106" t="s">
        <v>63</v>
      </c>
      <c r="W9" s="106" t="s">
        <v>62</v>
      </c>
      <c r="X9" s="104" t="s">
        <v>15</v>
      </c>
      <c r="Y9" s="104" t="s">
        <v>42</v>
      </c>
      <c r="Z9" s="104" t="s">
        <v>41</v>
      </c>
      <c r="AA9" s="107" t="s">
        <v>44</v>
      </c>
      <c r="AB9" s="214" t="s">
        <v>50</v>
      </c>
    </row>
    <row r="10" spans="2:29" ht="30" customHeight="1" thickBot="1" x14ac:dyDescent="0.45">
      <c r="B10" s="134">
        <f>'Nav Ride Draw Sunday'!B7</f>
        <v>1</v>
      </c>
      <c r="C10" s="135">
        <f>'Nav Ride Draw Sunday'!C7</f>
        <v>0</v>
      </c>
      <c r="D10" s="136">
        <f>'Nav Ride Draw Sunday'!D7</f>
        <v>0</v>
      </c>
      <c r="E10" s="137">
        <f>'Nav Ride Draw Sunday'!F7</f>
        <v>0</v>
      </c>
      <c r="F10" s="138">
        <f>IFERROR(VLOOKUP(E10,Instructions!$F$6:$G$11,2,FALSE),0)</f>
        <v>0</v>
      </c>
      <c r="G10" s="136">
        <f>'Nav Ride Draw Sunday'!G7</f>
        <v>0</v>
      </c>
      <c r="H10" s="136">
        <f>'Nav Ride Draw Sunday'!I7</f>
        <v>0</v>
      </c>
      <c r="I10" s="139">
        <f>IFERROR(VLOOKUP(H10,Instructions!$F$7:$G$11,2,FALSE),0)</f>
        <v>0</v>
      </c>
      <c r="J10" s="136">
        <f>'Questions Sunday'!E6</f>
        <v>0</v>
      </c>
      <c r="K10" s="293"/>
      <c r="L10" s="140"/>
      <c r="M10" s="140"/>
      <c r="N10" s="141" t="str">
        <f>IF(ISBLANK(M10)," ",M10-L10)</f>
        <v xml:space="preserve"> </v>
      </c>
      <c r="O10" s="141" t="str">
        <f>IF(K10="YES","ELIM/WD",IF(ISBLANK(M10)," ",IF(N10&gt;$N$4,"ELIM/WD",IF($N$7&gt;N10,"UNDER","OVER"))))</f>
        <v xml:space="preserve"> </v>
      </c>
      <c r="P10" s="141" t="str">
        <f>IFERROR(IF(O10="ELIM/WD"," ",IF(O10="OVER",N10-$N$7,$N$7-N10))," ")</f>
        <v xml:space="preserve"> </v>
      </c>
      <c r="Q10" s="141">
        <f>$Q$8</f>
        <v>3.472222222222222E-3</v>
      </c>
      <c r="R10" s="153" t="str">
        <f>IFERROR(IF(P10&gt;Q10,P10-Q10,0)," ")</f>
        <v xml:space="preserve"> </v>
      </c>
      <c r="S10" s="142">
        <f>IFERROR(ROUNDUP(R10*1440,0),0)</f>
        <v>0</v>
      </c>
      <c r="T10" s="136">
        <f>IF(O10="OVER",ROUND(S10,0)*1,ROUND(S10,0)*2)</f>
        <v>0</v>
      </c>
      <c r="U10" s="143">
        <f>IF(J10="","",J10-T10)</f>
        <v>0</v>
      </c>
      <c r="V10" s="144">
        <f>(F10+I10)/2</f>
        <v>0</v>
      </c>
      <c r="W10" s="143">
        <f>U10*V10</f>
        <v>0</v>
      </c>
      <c r="X10" s="280">
        <f>IF(J10="","",U10-(U10*V10))</f>
        <v>0</v>
      </c>
      <c r="Y10" s="281">
        <f>IFERROR(RANK(X10,$X$10:$X$39,0),"")</f>
        <v>1</v>
      </c>
      <c r="Z10" s="281" t="str">
        <f>IFERROR(RANK(X10,$X$10:$X$39)+RANK(J10,$J$10:$J$39)/10+RANK(P10,$P$10:$P$39,1)/100,"")</f>
        <v/>
      </c>
      <c r="AA10" s="281" t="str">
        <f>IFERROR(RANK(Z10,$Z$10:$Z$39,1),"")</f>
        <v/>
      </c>
      <c r="AB10" s="191" t="str">
        <f>IF(AND(E10+H10=10,AA10=1),"YES","")</f>
        <v/>
      </c>
      <c r="AC10" s="192"/>
    </row>
    <row r="11" spans="2:29" ht="30" customHeight="1" thickBot="1" x14ac:dyDescent="0.45">
      <c r="B11" s="145">
        <f>'Nav Ride Draw Sunday'!B8</f>
        <v>2</v>
      </c>
      <c r="C11" s="146">
        <f>'Nav Ride Draw Sunday'!C8</f>
        <v>0</v>
      </c>
      <c r="D11" s="147">
        <f>'Nav Ride Draw Sunday'!D8</f>
        <v>0</v>
      </c>
      <c r="E11" s="148">
        <f>'Nav Ride Draw Sunday'!F8</f>
        <v>0</v>
      </c>
      <c r="F11" s="149">
        <f>IFERROR(VLOOKUP(E11,Instructions!$F$6:$G$11,2,FALSE),0)</f>
        <v>0</v>
      </c>
      <c r="G11" s="147">
        <f>'Nav Ride Draw Sunday'!G8</f>
        <v>0</v>
      </c>
      <c r="H11" s="147">
        <f>'Nav Ride Draw Sunday'!I8</f>
        <v>0</v>
      </c>
      <c r="I11" s="150">
        <f>IFERROR(VLOOKUP(H11,Instructions!$F$7:$G$11,2,FALSE),0)</f>
        <v>0</v>
      </c>
      <c r="J11" s="147">
        <f>'Questions Sunday'!E7</f>
        <v>0</v>
      </c>
      <c r="K11" s="294"/>
      <c r="L11" s="151"/>
      <c r="M11" s="151"/>
      <c r="N11" s="152" t="str">
        <f t="shared" ref="N11:N39" si="0">IF(ISBLANK(M11)," ",M11-L11)</f>
        <v xml:space="preserve"> </v>
      </c>
      <c r="O11" s="152" t="str">
        <f t="shared" ref="O11:O39" si="1">IF(K11="YES","ELIM/WD",IF(ISBLANK(M11)," ",IF(N11&gt;$N$4,"ELIM/WD",IF($N$7&gt;N11,"UNDER","OVER"))))</f>
        <v xml:space="preserve"> </v>
      </c>
      <c r="P11" s="152" t="str">
        <f t="shared" ref="P11:P39" si="2">IFERROR(IF(O11="ELIM/WD"," ",IF(O11="OVER",N11-$N$7,$N$7-N11))," ")</f>
        <v xml:space="preserve"> </v>
      </c>
      <c r="Q11" s="152">
        <f t="shared" ref="Q11:Q39" si="3">$Q$8</f>
        <v>3.472222222222222E-3</v>
      </c>
      <c r="R11" s="153" t="str">
        <f t="shared" ref="R11:R39" si="4">IFERROR(IF(P11&gt;Q11,P11-Q11,0)," ")</f>
        <v xml:space="preserve"> </v>
      </c>
      <c r="S11" s="154">
        <f t="shared" ref="S11:S39" si="5">IFERROR(ROUNDUP(R11*1440,0),0)</f>
        <v>0</v>
      </c>
      <c r="T11" s="147">
        <f t="shared" ref="T11:T39" si="6">IF(O11="OVER",ROUND(S11,0)*1,ROUND(S11,0)*2)</f>
        <v>0</v>
      </c>
      <c r="U11" s="155">
        <f t="shared" ref="U11:U39" si="7">IF(J11="","",J11-T11)</f>
        <v>0</v>
      </c>
      <c r="V11" s="156">
        <f t="shared" ref="V11:V39" si="8">(F11+I11)/2</f>
        <v>0</v>
      </c>
      <c r="W11" s="155">
        <f t="shared" ref="W11:W39" si="9">U11*V11</f>
        <v>0</v>
      </c>
      <c r="X11" s="280">
        <f t="shared" ref="X11:X39" si="10">IF(J11="","",U11-(U11*V11))</f>
        <v>0</v>
      </c>
      <c r="Y11" s="281">
        <f t="shared" ref="Y11:Y39" si="11">IFERROR(RANK(X11,$X$10:$X$39,0),"")</f>
        <v>1</v>
      </c>
      <c r="Z11" s="281" t="str">
        <f t="shared" ref="Z11:Z39" si="12">IFERROR(RANK(X11,$X$10:$X$39)+RANK(J11,$J$10:$J$39)/10+RANK(P11,$P$10:$P$39,1)/100,"")</f>
        <v/>
      </c>
      <c r="AA11" s="281" t="str">
        <f t="shared" ref="AA11:AA39" si="13">IFERROR(RANK(Z11,$Z$10:$Z$39,1),"")</f>
        <v/>
      </c>
      <c r="AB11" s="191" t="str">
        <f t="shared" ref="AB11:AB39" si="14">IF(AND(E11+H11=10,AA11=1),"YES","")</f>
        <v/>
      </c>
      <c r="AC11" s="192"/>
    </row>
    <row r="12" spans="2:29" ht="30" customHeight="1" thickBot="1" x14ac:dyDescent="0.45">
      <c r="B12" s="145">
        <f>'Nav Ride Draw Sunday'!B9</f>
        <v>3</v>
      </c>
      <c r="C12" s="146">
        <f>'Nav Ride Draw Sunday'!C9</f>
        <v>0</v>
      </c>
      <c r="D12" s="147">
        <f>'Nav Ride Draw Sunday'!D9</f>
        <v>0</v>
      </c>
      <c r="E12" s="148">
        <f>'Nav Ride Draw Sunday'!F9</f>
        <v>0</v>
      </c>
      <c r="F12" s="149">
        <f>IFERROR(VLOOKUP(E12,Instructions!$F$6:$G$11,2,FALSE),0)</f>
        <v>0</v>
      </c>
      <c r="G12" s="147">
        <f>'Nav Ride Draw Sunday'!G9</f>
        <v>0</v>
      </c>
      <c r="H12" s="147">
        <f>'Nav Ride Draw Sunday'!I9</f>
        <v>0</v>
      </c>
      <c r="I12" s="150">
        <f>IFERROR(VLOOKUP(H12,Instructions!$F$7:$G$11,2,FALSE),0)</f>
        <v>0</v>
      </c>
      <c r="J12" s="147">
        <f>'Questions Sunday'!E8</f>
        <v>0</v>
      </c>
      <c r="K12" s="294"/>
      <c r="L12" s="151"/>
      <c r="M12" s="151"/>
      <c r="N12" s="152" t="str">
        <f t="shared" si="0"/>
        <v xml:space="preserve"> </v>
      </c>
      <c r="O12" s="152" t="str">
        <f t="shared" si="1"/>
        <v xml:space="preserve"> </v>
      </c>
      <c r="P12" s="152" t="str">
        <f t="shared" si="2"/>
        <v xml:space="preserve"> </v>
      </c>
      <c r="Q12" s="152">
        <f t="shared" si="3"/>
        <v>3.472222222222222E-3</v>
      </c>
      <c r="R12" s="153" t="str">
        <f t="shared" si="4"/>
        <v xml:space="preserve"> </v>
      </c>
      <c r="S12" s="154">
        <f t="shared" si="5"/>
        <v>0</v>
      </c>
      <c r="T12" s="147">
        <f t="shared" si="6"/>
        <v>0</v>
      </c>
      <c r="U12" s="155">
        <f t="shared" si="7"/>
        <v>0</v>
      </c>
      <c r="V12" s="156">
        <f t="shared" si="8"/>
        <v>0</v>
      </c>
      <c r="W12" s="155">
        <f t="shared" si="9"/>
        <v>0</v>
      </c>
      <c r="X12" s="280">
        <f t="shared" si="10"/>
        <v>0</v>
      </c>
      <c r="Y12" s="281">
        <f t="shared" si="11"/>
        <v>1</v>
      </c>
      <c r="Z12" s="281" t="str">
        <f t="shared" si="12"/>
        <v/>
      </c>
      <c r="AA12" s="281" t="str">
        <f t="shared" si="13"/>
        <v/>
      </c>
      <c r="AB12" s="191" t="str">
        <f t="shared" si="14"/>
        <v/>
      </c>
      <c r="AC12" s="192"/>
    </row>
    <row r="13" spans="2:29" ht="30" customHeight="1" thickBot="1" x14ac:dyDescent="0.45">
      <c r="B13" s="145">
        <f>'Nav Ride Draw Sunday'!B10</f>
        <v>4</v>
      </c>
      <c r="C13" s="146">
        <f>'Nav Ride Draw Sunday'!C10</f>
        <v>0</v>
      </c>
      <c r="D13" s="147">
        <f>'Nav Ride Draw Sunday'!D10</f>
        <v>0</v>
      </c>
      <c r="E13" s="148">
        <f>'Nav Ride Draw Sunday'!F10</f>
        <v>0</v>
      </c>
      <c r="F13" s="149">
        <f>IFERROR(VLOOKUP(E13,Instructions!$F$6:$G$11,2,FALSE),0)</f>
        <v>0</v>
      </c>
      <c r="G13" s="147">
        <f>'Nav Ride Draw Sunday'!G10</f>
        <v>0</v>
      </c>
      <c r="H13" s="147">
        <f>'Nav Ride Draw Sunday'!I10</f>
        <v>0</v>
      </c>
      <c r="I13" s="150">
        <f>IFERROR(VLOOKUP(H13,Instructions!$F$7:$G$11,2,FALSE),0)</f>
        <v>0</v>
      </c>
      <c r="J13" s="147">
        <f>'Questions Sunday'!E9</f>
        <v>0</v>
      </c>
      <c r="K13" s="294"/>
      <c r="L13" s="151"/>
      <c r="M13" s="151"/>
      <c r="N13" s="152" t="str">
        <f t="shared" si="0"/>
        <v xml:space="preserve"> </v>
      </c>
      <c r="O13" s="152" t="str">
        <f t="shared" si="1"/>
        <v xml:space="preserve"> </v>
      </c>
      <c r="P13" s="152" t="str">
        <f t="shared" si="2"/>
        <v xml:space="preserve"> </v>
      </c>
      <c r="Q13" s="152">
        <f t="shared" si="3"/>
        <v>3.472222222222222E-3</v>
      </c>
      <c r="R13" s="153" t="str">
        <f t="shared" si="4"/>
        <v xml:space="preserve"> </v>
      </c>
      <c r="S13" s="154">
        <f t="shared" si="5"/>
        <v>0</v>
      </c>
      <c r="T13" s="147">
        <f t="shared" si="6"/>
        <v>0</v>
      </c>
      <c r="U13" s="155">
        <f t="shared" si="7"/>
        <v>0</v>
      </c>
      <c r="V13" s="156">
        <f t="shared" si="8"/>
        <v>0</v>
      </c>
      <c r="W13" s="155">
        <f t="shared" si="9"/>
        <v>0</v>
      </c>
      <c r="X13" s="280">
        <f t="shared" si="10"/>
        <v>0</v>
      </c>
      <c r="Y13" s="281">
        <f t="shared" si="11"/>
        <v>1</v>
      </c>
      <c r="Z13" s="281" t="str">
        <f t="shared" si="12"/>
        <v/>
      </c>
      <c r="AA13" s="281" t="str">
        <f t="shared" si="13"/>
        <v/>
      </c>
      <c r="AB13" s="191" t="str">
        <f t="shared" si="14"/>
        <v/>
      </c>
      <c r="AC13" s="192"/>
    </row>
    <row r="14" spans="2:29" ht="30" customHeight="1" thickBot="1" x14ac:dyDescent="0.45">
      <c r="B14" s="145">
        <f>'Nav Ride Draw Sunday'!B11</f>
        <v>5</v>
      </c>
      <c r="C14" s="146">
        <f>'Nav Ride Draw Sunday'!C11</f>
        <v>0</v>
      </c>
      <c r="D14" s="147">
        <f>'Nav Ride Draw Sunday'!D11</f>
        <v>0</v>
      </c>
      <c r="E14" s="148">
        <f>'Nav Ride Draw Sunday'!F11</f>
        <v>0</v>
      </c>
      <c r="F14" s="149">
        <f>IFERROR(VLOOKUP(E14,Instructions!$F$6:$G$11,2,FALSE),0)</f>
        <v>0</v>
      </c>
      <c r="G14" s="147">
        <f>'Nav Ride Draw Sunday'!G11</f>
        <v>0</v>
      </c>
      <c r="H14" s="147">
        <f>'Nav Ride Draw Sunday'!I11</f>
        <v>0</v>
      </c>
      <c r="I14" s="150">
        <f>IFERROR(VLOOKUP(H14,Instructions!$F$7:$G$11,2,FALSE),0)</f>
        <v>0</v>
      </c>
      <c r="J14" s="147">
        <f>'Questions Sunday'!E10</f>
        <v>0</v>
      </c>
      <c r="K14" s="294"/>
      <c r="L14" s="151"/>
      <c r="M14" s="151"/>
      <c r="N14" s="152" t="str">
        <f t="shared" si="0"/>
        <v xml:space="preserve"> </v>
      </c>
      <c r="O14" s="152" t="str">
        <f t="shared" si="1"/>
        <v xml:space="preserve"> </v>
      </c>
      <c r="P14" s="152" t="str">
        <f t="shared" si="2"/>
        <v xml:space="preserve"> </v>
      </c>
      <c r="Q14" s="152">
        <f t="shared" si="3"/>
        <v>3.472222222222222E-3</v>
      </c>
      <c r="R14" s="153" t="str">
        <f t="shared" si="4"/>
        <v xml:space="preserve"> </v>
      </c>
      <c r="S14" s="154">
        <f t="shared" si="5"/>
        <v>0</v>
      </c>
      <c r="T14" s="147">
        <f t="shared" si="6"/>
        <v>0</v>
      </c>
      <c r="U14" s="155">
        <f t="shared" si="7"/>
        <v>0</v>
      </c>
      <c r="V14" s="156">
        <f t="shared" si="8"/>
        <v>0</v>
      </c>
      <c r="W14" s="155">
        <f t="shared" si="9"/>
        <v>0</v>
      </c>
      <c r="X14" s="280">
        <f t="shared" si="10"/>
        <v>0</v>
      </c>
      <c r="Y14" s="281">
        <f t="shared" si="11"/>
        <v>1</v>
      </c>
      <c r="Z14" s="281" t="str">
        <f t="shared" si="12"/>
        <v/>
      </c>
      <c r="AA14" s="281" t="str">
        <f t="shared" si="13"/>
        <v/>
      </c>
      <c r="AB14" s="191" t="str">
        <f t="shared" si="14"/>
        <v/>
      </c>
      <c r="AC14" s="192"/>
    </row>
    <row r="15" spans="2:29" ht="30" customHeight="1" thickBot="1" x14ac:dyDescent="0.45">
      <c r="B15" s="145">
        <f>'Nav Ride Draw Sunday'!B12</f>
        <v>6</v>
      </c>
      <c r="C15" s="146">
        <f>'Nav Ride Draw Sunday'!C12</f>
        <v>0</v>
      </c>
      <c r="D15" s="147">
        <f>'Nav Ride Draw Sunday'!D12</f>
        <v>0</v>
      </c>
      <c r="E15" s="148">
        <f>'Nav Ride Draw Sunday'!F12</f>
        <v>0</v>
      </c>
      <c r="F15" s="149">
        <f>IFERROR(VLOOKUP(E15,Instructions!$F$6:$G$11,2,FALSE),0)</f>
        <v>0</v>
      </c>
      <c r="G15" s="147">
        <f>'Nav Ride Draw Sunday'!G12</f>
        <v>0</v>
      </c>
      <c r="H15" s="147">
        <f>'Nav Ride Draw Sunday'!I12</f>
        <v>0</v>
      </c>
      <c r="I15" s="150">
        <f>IFERROR(VLOOKUP(H15,Instructions!$F$7:$G$11,2,FALSE),0)</f>
        <v>0</v>
      </c>
      <c r="J15" s="147">
        <f>'Questions Sunday'!E11</f>
        <v>0</v>
      </c>
      <c r="K15" s="294"/>
      <c r="L15" s="151"/>
      <c r="M15" s="151"/>
      <c r="N15" s="152" t="str">
        <f t="shared" si="0"/>
        <v xml:space="preserve"> </v>
      </c>
      <c r="O15" s="152" t="str">
        <f t="shared" si="1"/>
        <v xml:space="preserve"> </v>
      </c>
      <c r="P15" s="152" t="str">
        <f t="shared" si="2"/>
        <v xml:space="preserve"> </v>
      </c>
      <c r="Q15" s="152">
        <f t="shared" si="3"/>
        <v>3.472222222222222E-3</v>
      </c>
      <c r="R15" s="153" t="str">
        <f t="shared" si="4"/>
        <v xml:space="preserve"> </v>
      </c>
      <c r="S15" s="154">
        <f t="shared" si="5"/>
        <v>0</v>
      </c>
      <c r="T15" s="147">
        <f t="shared" si="6"/>
        <v>0</v>
      </c>
      <c r="U15" s="155">
        <f t="shared" si="7"/>
        <v>0</v>
      </c>
      <c r="V15" s="156">
        <f t="shared" si="8"/>
        <v>0</v>
      </c>
      <c r="W15" s="155">
        <f t="shared" si="9"/>
        <v>0</v>
      </c>
      <c r="X15" s="280">
        <f t="shared" si="10"/>
        <v>0</v>
      </c>
      <c r="Y15" s="281">
        <f t="shared" si="11"/>
        <v>1</v>
      </c>
      <c r="Z15" s="281" t="str">
        <f t="shared" si="12"/>
        <v/>
      </c>
      <c r="AA15" s="281" t="str">
        <f t="shared" si="13"/>
        <v/>
      </c>
      <c r="AB15" s="191" t="str">
        <f t="shared" si="14"/>
        <v/>
      </c>
      <c r="AC15" s="192"/>
    </row>
    <row r="16" spans="2:29" ht="30" customHeight="1" thickBot="1" x14ac:dyDescent="0.45">
      <c r="B16" s="145">
        <f>'Nav Ride Draw Sunday'!B13</f>
        <v>7</v>
      </c>
      <c r="C16" s="146">
        <f>'Nav Ride Draw Sunday'!C13</f>
        <v>0</v>
      </c>
      <c r="D16" s="147">
        <f>'Nav Ride Draw Sunday'!D13</f>
        <v>0</v>
      </c>
      <c r="E16" s="148">
        <f>'Nav Ride Draw Sunday'!F13</f>
        <v>0</v>
      </c>
      <c r="F16" s="149">
        <f>IFERROR(VLOOKUP(E16,Instructions!$F$6:$G$11,2,FALSE),0)</f>
        <v>0</v>
      </c>
      <c r="G16" s="147">
        <f>'Nav Ride Draw Sunday'!G13</f>
        <v>0</v>
      </c>
      <c r="H16" s="147">
        <f>'Nav Ride Draw Sunday'!I13</f>
        <v>0</v>
      </c>
      <c r="I16" s="150">
        <f>IFERROR(VLOOKUP(H16,Instructions!$F$7:$G$11,2,FALSE),0)</f>
        <v>0</v>
      </c>
      <c r="J16" s="147">
        <f>'Questions Sunday'!E12</f>
        <v>0</v>
      </c>
      <c r="K16" s="294"/>
      <c r="L16" s="151"/>
      <c r="M16" s="151"/>
      <c r="N16" s="152" t="str">
        <f t="shared" si="0"/>
        <v xml:space="preserve"> </v>
      </c>
      <c r="O16" s="152" t="str">
        <f t="shared" si="1"/>
        <v xml:space="preserve"> </v>
      </c>
      <c r="P16" s="152" t="str">
        <f t="shared" si="2"/>
        <v xml:space="preserve"> </v>
      </c>
      <c r="Q16" s="152">
        <f t="shared" si="3"/>
        <v>3.472222222222222E-3</v>
      </c>
      <c r="R16" s="153" t="str">
        <f t="shared" si="4"/>
        <v xml:space="preserve"> </v>
      </c>
      <c r="S16" s="154">
        <f t="shared" si="5"/>
        <v>0</v>
      </c>
      <c r="T16" s="147">
        <f t="shared" si="6"/>
        <v>0</v>
      </c>
      <c r="U16" s="155">
        <f t="shared" si="7"/>
        <v>0</v>
      </c>
      <c r="V16" s="156">
        <f t="shared" si="8"/>
        <v>0</v>
      </c>
      <c r="W16" s="155">
        <f t="shared" si="9"/>
        <v>0</v>
      </c>
      <c r="X16" s="280">
        <f t="shared" si="10"/>
        <v>0</v>
      </c>
      <c r="Y16" s="281">
        <f t="shared" si="11"/>
        <v>1</v>
      </c>
      <c r="Z16" s="281" t="str">
        <f>IFERROR(RANK(X16,$X$10:$X$39)+RANK(J16,$J$10:$J$39)/10+RANK(P16,$P$10:$P$39,1)/100,"")</f>
        <v/>
      </c>
      <c r="AA16" s="281" t="str">
        <f t="shared" si="13"/>
        <v/>
      </c>
      <c r="AB16" s="191" t="str">
        <f t="shared" si="14"/>
        <v/>
      </c>
      <c r="AC16" s="192"/>
    </row>
    <row r="17" spans="2:29" ht="30" customHeight="1" thickBot="1" x14ac:dyDescent="0.45">
      <c r="B17" s="145">
        <f>'Nav Ride Draw Sunday'!B14</f>
        <v>8</v>
      </c>
      <c r="C17" s="146">
        <f>'Nav Ride Draw Sunday'!C14</f>
        <v>0</v>
      </c>
      <c r="D17" s="147">
        <f>'Nav Ride Draw Sunday'!D14</f>
        <v>0</v>
      </c>
      <c r="E17" s="148">
        <f>'Nav Ride Draw Sunday'!F14</f>
        <v>0</v>
      </c>
      <c r="F17" s="149">
        <f>IFERROR(VLOOKUP(E17,Instructions!$F$6:$G$11,2,FALSE),0)</f>
        <v>0</v>
      </c>
      <c r="G17" s="147">
        <f>'Nav Ride Draw Sunday'!G14</f>
        <v>0</v>
      </c>
      <c r="H17" s="147">
        <f>'Nav Ride Draw Sunday'!I14</f>
        <v>0</v>
      </c>
      <c r="I17" s="150">
        <f>IFERROR(VLOOKUP(H17,Instructions!$F$7:$G$11,2,FALSE),0)</f>
        <v>0</v>
      </c>
      <c r="J17" s="147">
        <f>'Questions Sunday'!E13</f>
        <v>0</v>
      </c>
      <c r="K17" s="294"/>
      <c r="L17" s="151"/>
      <c r="M17" s="151"/>
      <c r="N17" s="152" t="str">
        <f t="shared" si="0"/>
        <v xml:space="preserve"> </v>
      </c>
      <c r="O17" s="152" t="str">
        <f t="shared" si="1"/>
        <v xml:space="preserve"> </v>
      </c>
      <c r="P17" s="152" t="str">
        <f t="shared" si="2"/>
        <v xml:space="preserve"> </v>
      </c>
      <c r="Q17" s="152">
        <f t="shared" si="3"/>
        <v>3.472222222222222E-3</v>
      </c>
      <c r="R17" s="153" t="str">
        <f t="shared" si="4"/>
        <v xml:space="preserve"> </v>
      </c>
      <c r="S17" s="154">
        <f t="shared" si="5"/>
        <v>0</v>
      </c>
      <c r="T17" s="147">
        <f t="shared" si="6"/>
        <v>0</v>
      </c>
      <c r="U17" s="155">
        <f t="shared" si="7"/>
        <v>0</v>
      </c>
      <c r="V17" s="156">
        <f t="shared" si="8"/>
        <v>0</v>
      </c>
      <c r="W17" s="155">
        <f t="shared" si="9"/>
        <v>0</v>
      </c>
      <c r="X17" s="280">
        <f t="shared" si="10"/>
        <v>0</v>
      </c>
      <c r="Y17" s="281">
        <f t="shared" si="11"/>
        <v>1</v>
      </c>
      <c r="Z17" s="281" t="str">
        <f t="shared" si="12"/>
        <v/>
      </c>
      <c r="AA17" s="281" t="str">
        <f t="shared" si="13"/>
        <v/>
      </c>
      <c r="AB17" s="191" t="str">
        <f t="shared" si="14"/>
        <v/>
      </c>
      <c r="AC17" s="192"/>
    </row>
    <row r="18" spans="2:29" ht="30" customHeight="1" thickBot="1" x14ac:dyDescent="0.45">
      <c r="B18" s="145">
        <f>'Nav Ride Draw Sunday'!B15</f>
        <v>9</v>
      </c>
      <c r="C18" s="146">
        <f>'Nav Ride Draw Sunday'!C15</f>
        <v>0</v>
      </c>
      <c r="D18" s="147">
        <f>'Nav Ride Draw Sunday'!D15</f>
        <v>0</v>
      </c>
      <c r="E18" s="148">
        <f>'Nav Ride Draw Sunday'!F15</f>
        <v>0</v>
      </c>
      <c r="F18" s="149">
        <f>IFERROR(VLOOKUP(E18,Instructions!$F$6:$G$11,2,FALSE),0)</f>
        <v>0</v>
      </c>
      <c r="G18" s="147">
        <f>'Nav Ride Draw Sunday'!G15</f>
        <v>0</v>
      </c>
      <c r="H18" s="147">
        <f>'Nav Ride Draw Sunday'!I15</f>
        <v>0</v>
      </c>
      <c r="I18" s="150">
        <f>IFERROR(VLOOKUP(H18,Instructions!$F$7:$G$11,2,FALSE),0)</f>
        <v>0</v>
      </c>
      <c r="J18" s="147">
        <f>'Questions Sunday'!E14</f>
        <v>0</v>
      </c>
      <c r="K18" s="294"/>
      <c r="L18" s="151"/>
      <c r="M18" s="151"/>
      <c r="N18" s="152" t="str">
        <f t="shared" si="0"/>
        <v xml:space="preserve"> </v>
      </c>
      <c r="O18" s="152" t="str">
        <f t="shared" si="1"/>
        <v xml:space="preserve"> </v>
      </c>
      <c r="P18" s="152" t="str">
        <f t="shared" si="2"/>
        <v xml:space="preserve"> </v>
      </c>
      <c r="Q18" s="152">
        <f t="shared" si="3"/>
        <v>3.472222222222222E-3</v>
      </c>
      <c r="R18" s="153" t="str">
        <f t="shared" si="4"/>
        <v xml:space="preserve"> </v>
      </c>
      <c r="S18" s="154">
        <f t="shared" si="5"/>
        <v>0</v>
      </c>
      <c r="T18" s="147">
        <f t="shared" si="6"/>
        <v>0</v>
      </c>
      <c r="U18" s="155">
        <f t="shared" si="7"/>
        <v>0</v>
      </c>
      <c r="V18" s="156">
        <f t="shared" si="8"/>
        <v>0</v>
      </c>
      <c r="W18" s="155">
        <f t="shared" si="9"/>
        <v>0</v>
      </c>
      <c r="X18" s="280">
        <f t="shared" si="10"/>
        <v>0</v>
      </c>
      <c r="Y18" s="281">
        <f t="shared" si="11"/>
        <v>1</v>
      </c>
      <c r="Z18" s="281" t="str">
        <f t="shared" si="12"/>
        <v/>
      </c>
      <c r="AA18" s="281" t="str">
        <f t="shared" si="13"/>
        <v/>
      </c>
      <c r="AB18" s="191" t="str">
        <f t="shared" si="14"/>
        <v/>
      </c>
      <c r="AC18" s="192"/>
    </row>
    <row r="19" spans="2:29" ht="30" customHeight="1" thickBot="1" x14ac:dyDescent="0.45">
      <c r="B19" s="145">
        <f>'Nav Ride Draw Sunday'!B16</f>
        <v>10</v>
      </c>
      <c r="C19" s="146">
        <f>'Nav Ride Draw Sunday'!C16</f>
        <v>0</v>
      </c>
      <c r="D19" s="147">
        <f>'Nav Ride Draw Sunday'!D16</f>
        <v>0</v>
      </c>
      <c r="E19" s="148">
        <f>'Nav Ride Draw Sunday'!F16</f>
        <v>0</v>
      </c>
      <c r="F19" s="149">
        <f>IFERROR(VLOOKUP(E19,Instructions!$F$6:$G$11,2,FALSE),0)</f>
        <v>0</v>
      </c>
      <c r="G19" s="147">
        <f>'Nav Ride Draw Sunday'!G16</f>
        <v>0</v>
      </c>
      <c r="H19" s="147">
        <f>'Nav Ride Draw Sunday'!I16</f>
        <v>0</v>
      </c>
      <c r="I19" s="150">
        <f>IFERROR(VLOOKUP(H19,Instructions!$F$7:$G$11,2,FALSE),0)</f>
        <v>0</v>
      </c>
      <c r="J19" s="147">
        <f>'Questions Sunday'!E15</f>
        <v>0</v>
      </c>
      <c r="K19" s="294"/>
      <c r="L19" s="151"/>
      <c r="M19" s="151"/>
      <c r="N19" s="152" t="str">
        <f t="shared" si="0"/>
        <v xml:space="preserve"> </v>
      </c>
      <c r="O19" s="152" t="str">
        <f t="shared" si="1"/>
        <v xml:space="preserve"> </v>
      </c>
      <c r="P19" s="152" t="str">
        <f t="shared" si="2"/>
        <v xml:space="preserve"> </v>
      </c>
      <c r="Q19" s="152">
        <f t="shared" si="3"/>
        <v>3.472222222222222E-3</v>
      </c>
      <c r="R19" s="153" t="str">
        <f t="shared" si="4"/>
        <v xml:space="preserve"> </v>
      </c>
      <c r="S19" s="154">
        <f t="shared" si="5"/>
        <v>0</v>
      </c>
      <c r="T19" s="147">
        <f t="shared" si="6"/>
        <v>0</v>
      </c>
      <c r="U19" s="155">
        <f t="shared" si="7"/>
        <v>0</v>
      </c>
      <c r="V19" s="156">
        <f t="shared" si="8"/>
        <v>0</v>
      </c>
      <c r="W19" s="155">
        <f t="shared" si="9"/>
        <v>0</v>
      </c>
      <c r="X19" s="280">
        <f t="shared" si="10"/>
        <v>0</v>
      </c>
      <c r="Y19" s="281">
        <f t="shared" si="11"/>
        <v>1</v>
      </c>
      <c r="Z19" s="281" t="str">
        <f t="shared" si="12"/>
        <v/>
      </c>
      <c r="AA19" s="281" t="str">
        <f t="shared" si="13"/>
        <v/>
      </c>
      <c r="AB19" s="191" t="str">
        <f t="shared" si="14"/>
        <v/>
      </c>
      <c r="AC19" s="192"/>
    </row>
    <row r="20" spans="2:29" ht="30" customHeight="1" thickBot="1" x14ac:dyDescent="0.45">
      <c r="B20" s="145">
        <f>'Nav Ride Draw Sunday'!B17</f>
        <v>11</v>
      </c>
      <c r="C20" s="146">
        <f>'Nav Ride Draw Sunday'!C17</f>
        <v>0</v>
      </c>
      <c r="D20" s="147">
        <f>'Nav Ride Draw Sunday'!D17</f>
        <v>0</v>
      </c>
      <c r="E20" s="148">
        <f>'Nav Ride Draw Sunday'!F17</f>
        <v>0</v>
      </c>
      <c r="F20" s="149">
        <f>IFERROR(VLOOKUP(E20,Instructions!$F$6:$G$11,2,FALSE),0)</f>
        <v>0</v>
      </c>
      <c r="G20" s="147">
        <f>'Nav Ride Draw Sunday'!G17</f>
        <v>0</v>
      </c>
      <c r="H20" s="147">
        <f>'Nav Ride Draw Sunday'!I17</f>
        <v>0</v>
      </c>
      <c r="I20" s="150">
        <f>IFERROR(VLOOKUP(H20,Instructions!$F$7:$G$11,2,FALSE),0)</f>
        <v>0</v>
      </c>
      <c r="J20" s="147">
        <f>'Questions Sunday'!E16</f>
        <v>0</v>
      </c>
      <c r="K20" s="294"/>
      <c r="L20" s="151"/>
      <c r="M20" s="151"/>
      <c r="N20" s="152" t="str">
        <f t="shared" si="0"/>
        <v xml:space="preserve"> </v>
      </c>
      <c r="O20" s="152" t="str">
        <f t="shared" si="1"/>
        <v xml:space="preserve"> </v>
      </c>
      <c r="P20" s="152" t="str">
        <f t="shared" si="2"/>
        <v xml:space="preserve"> </v>
      </c>
      <c r="Q20" s="152">
        <f t="shared" si="3"/>
        <v>3.472222222222222E-3</v>
      </c>
      <c r="R20" s="153" t="str">
        <f t="shared" si="4"/>
        <v xml:space="preserve"> </v>
      </c>
      <c r="S20" s="154">
        <f t="shared" si="5"/>
        <v>0</v>
      </c>
      <c r="T20" s="147">
        <f t="shared" si="6"/>
        <v>0</v>
      </c>
      <c r="U20" s="155">
        <f t="shared" si="7"/>
        <v>0</v>
      </c>
      <c r="V20" s="156">
        <f t="shared" si="8"/>
        <v>0</v>
      </c>
      <c r="W20" s="155">
        <f t="shared" si="9"/>
        <v>0</v>
      </c>
      <c r="X20" s="280">
        <f t="shared" si="10"/>
        <v>0</v>
      </c>
      <c r="Y20" s="281">
        <f t="shared" si="11"/>
        <v>1</v>
      </c>
      <c r="Z20" s="281" t="str">
        <f t="shared" si="12"/>
        <v/>
      </c>
      <c r="AA20" s="281" t="str">
        <f t="shared" si="13"/>
        <v/>
      </c>
      <c r="AB20" s="191" t="str">
        <f t="shared" si="14"/>
        <v/>
      </c>
      <c r="AC20" s="192"/>
    </row>
    <row r="21" spans="2:29" ht="30" customHeight="1" thickBot="1" x14ac:dyDescent="0.45">
      <c r="B21" s="145">
        <f>'Nav Ride Draw Sunday'!B18</f>
        <v>12</v>
      </c>
      <c r="C21" s="146">
        <f>'Nav Ride Draw Sunday'!C18</f>
        <v>0</v>
      </c>
      <c r="D21" s="147">
        <f>'Nav Ride Draw Sunday'!D18</f>
        <v>0</v>
      </c>
      <c r="E21" s="148">
        <f>'Nav Ride Draw Sunday'!F18</f>
        <v>0</v>
      </c>
      <c r="F21" s="149">
        <f>IFERROR(VLOOKUP(E21,Instructions!$F$6:$G$11,2,FALSE),0)</f>
        <v>0</v>
      </c>
      <c r="G21" s="147">
        <f>'Nav Ride Draw Sunday'!G18</f>
        <v>0</v>
      </c>
      <c r="H21" s="147">
        <f>'Nav Ride Draw Sunday'!I18</f>
        <v>0</v>
      </c>
      <c r="I21" s="150">
        <f>IFERROR(VLOOKUP(H21,Instructions!$F$7:$G$11,2,FALSE),0)</f>
        <v>0</v>
      </c>
      <c r="J21" s="147">
        <f>'Questions Sunday'!E17</f>
        <v>0</v>
      </c>
      <c r="K21" s="294"/>
      <c r="L21" s="151"/>
      <c r="M21" s="151"/>
      <c r="N21" s="152" t="str">
        <f t="shared" si="0"/>
        <v xml:space="preserve"> </v>
      </c>
      <c r="O21" s="152" t="str">
        <f t="shared" si="1"/>
        <v xml:space="preserve"> </v>
      </c>
      <c r="P21" s="152" t="str">
        <f t="shared" si="2"/>
        <v xml:space="preserve"> </v>
      </c>
      <c r="Q21" s="152">
        <f t="shared" si="3"/>
        <v>3.472222222222222E-3</v>
      </c>
      <c r="R21" s="153" t="str">
        <f t="shared" si="4"/>
        <v xml:space="preserve"> </v>
      </c>
      <c r="S21" s="154">
        <f t="shared" si="5"/>
        <v>0</v>
      </c>
      <c r="T21" s="147">
        <f t="shared" si="6"/>
        <v>0</v>
      </c>
      <c r="U21" s="155">
        <f t="shared" si="7"/>
        <v>0</v>
      </c>
      <c r="V21" s="156">
        <f t="shared" si="8"/>
        <v>0</v>
      </c>
      <c r="W21" s="155">
        <f t="shared" si="9"/>
        <v>0</v>
      </c>
      <c r="X21" s="280">
        <f t="shared" si="10"/>
        <v>0</v>
      </c>
      <c r="Y21" s="281">
        <f t="shared" si="11"/>
        <v>1</v>
      </c>
      <c r="Z21" s="281" t="str">
        <f t="shared" si="12"/>
        <v/>
      </c>
      <c r="AA21" s="281" t="str">
        <f t="shared" si="13"/>
        <v/>
      </c>
      <c r="AB21" s="191" t="str">
        <f t="shared" si="14"/>
        <v/>
      </c>
      <c r="AC21" s="192"/>
    </row>
    <row r="22" spans="2:29" ht="30" customHeight="1" thickBot="1" x14ac:dyDescent="0.45">
      <c r="B22" s="145">
        <f>'Nav Ride Draw Sunday'!B19</f>
        <v>13</v>
      </c>
      <c r="C22" s="146">
        <f>'Nav Ride Draw Sunday'!C19</f>
        <v>0</v>
      </c>
      <c r="D22" s="147">
        <f>'Nav Ride Draw Sunday'!D19</f>
        <v>0</v>
      </c>
      <c r="E22" s="148">
        <f>'Nav Ride Draw Sunday'!F19</f>
        <v>0</v>
      </c>
      <c r="F22" s="149">
        <f>IFERROR(VLOOKUP(E22,Instructions!$F$6:$G$11,2,FALSE),0)</f>
        <v>0</v>
      </c>
      <c r="G22" s="147">
        <f>'Nav Ride Draw Sunday'!G19</f>
        <v>0</v>
      </c>
      <c r="H22" s="147">
        <f>'Nav Ride Draw Sunday'!I19</f>
        <v>0</v>
      </c>
      <c r="I22" s="150">
        <f>IFERROR(VLOOKUP(H22,Instructions!$F$7:$G$11,2,FALSE),0)</f>
        <v>0</v>
      </c>
      <c r="J22" s="147">
        <f>'Questions Sunday'!E18</f>
        <v>0</v>
      </c>
      <c r="K22" s="294"/>
      <c r="L22" s="151"/>
      <c r="M22" s="151"/>
      <c r="N22" s="152" t="str">
        <f t="shared" si="0"/>
        <v xml:space="preserve"> </v>
      </c>
      <c r="O22" s="152" t="str">
        <f t="shared" si="1"/>
        <v xml:space="preserve"> </v>
      </c>
      <c r="P22" s="152" t="str">
        <f t="shared" si="2"/>
        <v xml:space="preserve"> </v>
      </c>
      <c r="Q22" s="152">
        <f t="shared" si="3"/>
        <v>3.472222222222222E-3</v>
      </c>
      <c r="R22" s="153" t="str">
        <f t="shared" si="4"/>
        <v xml:space="preserve"> </v>
      </c>
      <c r="S22" s="154">
        <f t="shared" si="5"/>
        <v>0</v>
      </c>
      <c r="T22" s="147">
        <f t="shared" si="6"/>
        <v>0</v>
      </c>
      <c r="U22" s="155">
        <f t="shared" si="7"/>
        <v>0</v>
      </c>
      <c r="V22" s="156">
        <f t="shared" si="8"/>
        <v>0</v>
      </c>
      <c r="W22" s="155">
        <f t="shared" si="9"/>
        <v>0</v>
      </c>
      <c r="X22" s="280">
        <f t="shared" si="10"/>
        <v>0</v>
      </c>
      <c r="Y22" s="281">
        <f t="shared" si="11"/>
        <v>1</v>
      </c>
      <c r="Z22" s="281" t="str">
        <f t="shared" si="12"/>
        <v/>
      </c>
      <c r="AA22" s="281" t="str">
        <f t="shared" si="13"/>
        <v/>
      </c>
      <c r="AB22" s="191" t="str">
        <f t="shared" si="14"/>
        <v/>
      </c>
      <c r="AC22" s="192"/>
    </row>
    <row r="23" spans="2:29" ht="30" customHeight="1" thickBot="1" x14ac:dyDescent="0.45">
      <c r="B23" s="145">
        <f>'Nav Ride Draw Sunday'!B20</f>
        <v>14</v>
      </c>
      <c r="C23" s="146">
        <f>'Nav Ride Draw Sunday'!C20</f>
        <v>0</v>
      </c>
      <c r="D23" s="147">
        <f>'Nav Ride Draw Sunday'!D20</f>
        <v>0</v>
      </c>
      <c r="E23" s="148">
        <f>'Nav Ride Draw Sunday'!F20</f>
        <v>0</v>
      </c>
      <c r="F23" s="149">
        <f>IFERROR(VLOOKUP(E23,Instructions!$F$6:$G$11,2,FALSE),0)</f>
        <v>0</v>
      </c>
      <c r="G23" s="147">
        <f>'Nav Ride Draw Sunday'!G20</f>
        <v>0</v>
      </c>
      <c r="H23" s="147">
        <f>'Nav Ride Draw Sunday'!I20</f>
        <v>0</v>
      </c>
      <c r="I23" s="150">
        <f>IFERROR(VLOOKUP(H23,Instructions!$F$7:$G$11,2,FALSE),0)</f>
        <v>0</v>
      </c>
      <c r="J23" s="147">
        <f>'Questions Sunday'!E19</f>
        <v>0</v>
      </c>
      <c r="K23" s="294"/>
      <c r="L23" s="151"/>
      <c r="M23" s="151"/>
      <c r="N23" s="152" t="str">
        <f t="shared" si="0"/>
        <v xml:space="preserve"> </v>
      </c>
      <c r="O23" s="152" t="str">
        <f t="shared" si="1"/>
        <v xml:space="preserve"> </v>
      </c>
      <c r="P23" s="152" t="str">
        <f t="shared" si="2"/>
        <v xml:space="preserve"> </v>
      </c>
      <c r="Q23" s="152">
        <f t="shared" si="3"/>
        <v>3.472222222222222E-3</v>
      </c>
      <c r="R23" s="153" t="str">
        <f t="shared" si="4"/>
        <v xml:space="preserve"> </v>
      </c>
      <c r="S23" s="154">
        <f t="shared" si="5"/>
        <v>0</v>
      </c>
      <c r="T23" s="147">
        <f t="shared" si="6"/>
        <v>0</v>
      </c>
      <c r="U23" s="155">
        <f t="shared" si="7"/>
        <v>0</v>
      </c>
      <c r="V23" s="156">
        <f t="shared" si="8"/>
        <v>0</v>
      </c>
      <c r="W23" s="155">
        <f t="shared" si="9"/>
        <v>0</v>
      </c>
      <c r="X23" s="280">
        <f t="shared" si="10"/>
        <v>0</v>
      </c>
      <c r="Y23" s="281">
        <f t="shared" si="11"/>
        <v>1</v>
      </c>
      <c r="Z23" s="281" t="str">
        <f t="shared" si="12"/>
        <v/>
      </c>
      <c r="AA23" s="281" t="str">
        <f t="shared" si="13"/>
        <v/>
      </c>
      <c r="AB23" s="191" t="str">
        <f t="shared" si="14"/>
        <v/>
      </c>
      <c r="AC23" s="192"/>
    </row>
    <row r="24" spans="2:29" ht="30" customHeight="1" thickBot="1" x14ac:dyDescent="0.45">
      <c r="B24" s="145">
        <f>'Nav Ride Draw Sunday'!B21</f>
        <v>15</v>
      </c>
      <c r="C24" s="146">
        <f>'Nav Ride Draw Sunday'!C21</f>
        <v>0</v>
      </c>
      <c r="D24" s="147">
        <f>'Nav Ride Draw Sunday'!D21</f>
        <v>0</v>
      </c>
      <c r="E24" s="148">
        <f>'Nav Ride Draw Sunday'!F21</f>
        <v>0</v>
      </c>
      <c r="F24" s="149">
        <f>IFERROR(VLOOKUP(E24,Instructions!$F$6:$G$11,2,FALSE),0)</f>
        <v>0</v>
      </c>
      <c r="G24" s="147">
        <f>'Nav Ride Draw Sunday'!G21</f>
        <v>0</v>
      </c>
      <c r="H24" s="147">
        <f>'Nav Ride Draw Sunday'!I21</f>
        <v>0</v>
      </c>
      <c r="I24" s="150">
        <f>IFERROR(VLOOKUP(H24,Instructions!$F$7:$G$11,2,FALSE),0)</f>
        <v>0</v>
      </c>
      <c r="J24" s="147">
        <f>'Questions Sunday'!E20</f>
        <v>0</v>
      </c>
      <c r="K24" s="294"/>
      <c r="L24" s="151"/>
      <c r="M24" s="151"/>
      <c r="N24" s="152" t="str">
        <f t="shared" si="0"/>
        <v xml:space="preserve"> </v>
      </c>
      <c r="O24" s="152" t="str">
        <f t="shared" si="1"/>
        <v xml:space="preserve"> </v>
      </c>
      <c r="P24" s="152" t="str">
        <f t="shared" si="2"/>
        <v xml:space="preserve"> </v>
      </c>
      <c r="Q24" s="152">
        <f t="shared" si="3"/>
        <v>3.472222222222222E-3</v>
      </c>
      <c r="R24" s="153" t="str">
        <f t="shared" si="4"/>
        <v xml:space="preserve"> </v>
      </c>
      <c r="S24" s="154">
        <f t="shared" si="5"/>
        <v>0</v>
      </c>
      <c r="T24" s="147">
        <f t="shared" si="6"/>
        <v>0</v>
      </c>
      <c r="U24" s="155">
        <f t="shared" si="7"/>
        <v>0</v>
      </c>
      <c r="V24" s="156">
        <f t="shared" si="8"/>
        <v>0</v>
      </c>
      <c r="W24" s="155">
        <f t="shared" si="9"/>
        <v>0</v>
      </c>
      <c r="X24" s="280">
        <f t="shared" si="10"/>
        <v>0</v>
      </c>
      <c r="Y24" s="281">
        <f t="shared" si="11"/>
        <v>1</v>
      </c>
      <c r="Z24" s="281" t="str">
        <f t="shared" si="12"/>
        <v/>
      </c>
      <c r="AA24" s="281" t="str">
        <f t="shared" si="13"/>
        <v/>
      </c>
      <c r="AB24" s="191" t="str">
        <f t="shared" si="14"/>
        <v/>
      </c>
      <c r="AC24" s="192"/>
    </row>
    <row r="25" spans="2:29" ht="30" customHeight="1" thickBot="1" x14ac:dyDescent="0.45">
      <c r="B25" s="145">
        <f>'Nav Ride Draw Sunday'!B22</f>
        <v>16</v>
      </c>
      <c r="C25" s="146">
        <f>'Nav Ride Draw Sunday'!C22</f>
        <v>0</v>
      </c>
      <c r="D25" s="147">
        <f>'Nav Ride Draw Sunday'!D22</f>
        <v>0</v>
      </c>
      <c r="E25" s="148">
        <f>'Nav Ride Draw Sunday'!F22</f>
        <v>0</v>
      </c>
      <c r="F25" s="149">
        <f>IFERROR(VLOOKUP(E25,Instructions!$F$6:$G$11,2,FALSE),0)</f>
        <v>0</v>
      </c>
      <c r="G25" s="147">
        <f>'Nav Ride Draw Sunday'!G22</f>
        <v>0</v>
      </c>
      <c r="H25" s="147">
        <f>'Nav Ride Draw Sunday'!I22</f>
        <v>0</v>
      </c>
      <c r="I25" s="150">
        <f>IFERROR(VLOOKUP(H25,Instructions!$F$7:$G$11,2,FALSE),0)</f>
        <v>0</v>
      </c>
      <c r="J25" s="147">
        <f>'Questions Sunday'!E21</f>
        <v>0</v>
      </c>
      <c r="K25" s="294"/>
      <c r="L25" s="151"/>
      <c r="M25" s="151"/>
      <c r="N25" s="152" t="str">
        <f t="shared" si="0"/>
        <v xml:space="preserve"> </v>
      </c>
      <c r="O25" s="152" t="str">
        <f t="shared" si="1"/>
        <v xml:space="preserve"> </v>
      </c>
      <c r="P25" s="152" t="str">
        <f t="shared" si="2"/>
        <v xml:space="preserve"> </v>
      </c>
      <c r="Q25" s="152">
        <f t="shared" si="3"/>
        <v>3.472222222222222E-3</v>
      </c>
      <c r="R25" s="153" t="str">
        <f t="shared" si="4"/>
        <v xml:space="preserve"> </v>
      </c>
      <c r="S25" s="154">
        <f t="shared" si="5"/>
        <v>0</v>
      </c>
      <c r="T25" s="147">
        <f t="shared" si="6"/>
        <v>0</v>
      </c>
      <c r="U25" s="155">
        <f t="shared" si="7"/>
        <v>0</v>
      </c>
      <c r="V25" s="156">
        <f t="shared" si="8"/>
        <v>0</v>
      </c>
      <c r="W25" s="155">
        <f t="shared" si="9"/>
        <v>0</v>
      </c>
      <c r="X25" s="280">
        <f t="shared" si="10"/>
        <v>0</v>
      </c>
      <c r="Y25" s="281">
        <f t="shared" si="11"/>
        <v>1</v>
      </c>
      <c r="Z25" s="281" t="str">
        <f t="shared" si="12"/>
        <v/>
      </c>
      <c r="AA25" s="281" t="str">
        <f t="shared" si="13"/>
        <v/>
      </c>
      <c r="AB25" s="191" t="str">
        <f t="shared" si="14"/>
        <v/>
      </c>
      <c r="AC25" s="192"/>
    </row>
    <row r="26" spans="2:29" ht="30" customHeight="1" thickBot="1" x14ac:dyDescent="0.45">
      <c r="B26" s="145">
        <f>'Nav Ride Draw Sunday'!B23</f>
        <v>17</v>
      </c>
      <c r="C26" s="146">
        <f>'Nav Ride Draw Sunday'!C23</f>
        <v>0</v>
      </c>
      <c r="D26" s="147">
        <f>'Nav Ride Draw Sunday'!D23</f>
        <v>0</v>
      </c>
      <c r="E26" s="148">
        <f>'Nav Ride Draw Sunday'!F23</f>
        <v>0</v>
      </c>
      <c r="F26" s="149">
        <f>IFERROR(VLOOKUP(E26,Instructions!$F$6:$G$11,2,FALSE),0)</f>
        <v>0</v>
      </c>
      <c r="G26" s="147">
        <f>'Nav Ride Draw Sunday'!G23</f>
        <v>0</v>
      </c>
      <c r="H26" s="147">
        <f>'Nav Ride Draw Sunday'!I23</f>
        <v>0</v>
      </c>
      <c r="I26" s="150">
        <f>IFERROR(VLOOKUP(H26,Instructions!$F$7:$G$11,2,FALSE),0)</f>
        <v>0</v>
      </c>
      <c r="J26" s="147">
        <f>'Questions Sunday'!E22</f>
        <v>0</v>
      </c>
      <c r="K26" s="294"/>
      <c r="L26" s="151"/>
      <c r="M26" s="151"/>
      <c r="N26" s="152" t="str">
        <f t="shared" si="0"/>
        <v xml:space="preserve"> </v>
      </c>
      <c r="O26" s="152" t="str">
        <f t="shared" si="1"/>
        <v xml:space="preserve"> </v>
      </c>
      <c r="P26" s="152" t="str">
        <f t="shared" si="2"/>
        <v xml:space="preserve"> </v>
      </c>
      <c r="Q26" s="152">
        <f t="shared" si="3"/>
        <v>3.472222222222222E-3</v>
      </c>
      <c r="R26" s="153" t="str">
        <f t="shared" si="4"/>
        <v xml:space="preserve"> </v>
      </c>
      <c r="S26" s="154">
        <f t="shared" si="5"/>
        <v>0</v>
      </c>
      <c r="T26" s="147">
        <f t="shared" si="6"/>
        <v>0</v>
      </c>
      <c r="U26" s="155">
        <f t="shared" si="7"/>
        <v>0</v>
      </c>
      <c r="V26" s="156">
        <f t="shared" si="8"/>
        <v>0</v>
      </c>
      <c r="W26" s="155">
        <f t="shared" si="9"/>
        <v>0</v>
      </c>
      <c r="X26" s="280">
        <f t="shared" si="10"/>
        <v>0</v>
      </c>
      <c r="Y26" s="281">
        <f t="shared" si="11"/>
        <v>1</v>
      </c>
      <c r="Z26" s="281" t="str">
        <f t="shared" si="12"/>
        <v/>
      </c>
      <c r="AA26" s="281" t="str">
        <f t="shared" si="13"/>
        <v/>
      </c>
      <c r="AB26" s="191" t="str">
        <f t="shared" si="14"/>
        <v/>
      </c>
      <c r="AC26" s="192"/>
    </row>
    <row r="27" spans="2:29" ht="30" customHeight="1" thickBot="1" x14ac:dyDescent="0.45">
      <c r="B27" s="145">
        <f>'Nav Ride Draw Sunday'!B24</f>
        <v>18</v>
      </c>
      <c r="C27" s="146">
        <f>'Nav Ride Draw Sunday'!C24</f>
        <v>0</v>
      </c>
      <c r="D27" s="147">
        <f>'Nav Ride Draw Sunday'!D24</f>
        <v>0</v>
      </c>
      <c r="E27" s="148">
        <f>'Nav Ride Draw Sunday'!F24</f>
        <v>0</v>
      </c>
      <c r="F27" s="149">
        <f>IFERROR(VLOOKUP(E27,Instructions!$F$6:$G$11,2,FALSE),0)</f>
        <v>0</v>
      </c>
      <c r="G27" s="147">
        <f>'Nav Ride Draw Sunday'!G24</f>
        <v>0</v>
      </c>
      <c r="H27" s="147">
        <f>'Nav Ride Draw Sunday'!I24</f>
        <v>0</v>
      </c>
      <c r="I27" s="150">
        <f>IFERROR(VLOOKUP(H27,Instructions!$F$7:$G$11,2,FALSE),0)</f>
        <v>0</v>
      </c>
      <c r="J27" s="147">
        <f>'Questions Sunday'!E23</f>
        <v>0</v>
      </c>
      <c r="K27" s="294"/>
      <c r="L27" s="151"/>
      <c r="M27" s="151"/>
      <c r="N27" s="152" t="str">
        <f t="shared" si="0"/>
        <v xml:space="preserve"> </v>
      </c>
      <c r="O27" s="152" t="str">
        <f t="shared" si="1"/>
        <v xml:space="preserve"> </v>
      </c>
      <c r="P27" s="152" t="str">
        <f t="shared" si="2"/>
        <v xml:space="preserve"> </v>
      </c>
      <c r="Q27" s="152">
        <f t="shared" si="3"/>
        <v>3.472222222222222E-3</v>
      </c>
      <c r="R27" s="153" t="str">
        <f t="shared" si="4"/>
        <v xml:space="preserve"> </v>
      </c>
      <c r="S27" s="154">
        <f t="shared" si="5"/>
        <v>0</v>
      </c>
      <c r="T27" s="147">
        <f t="shared" si="6"/>
        <v>0</v>
      </c>
      <c r="U27" s="155">
        <f t="shared" si="7"/>
        <v>0</v>
      </c>
      <c r="V27" s="156">
        <f t="shared" si="8"/>
        <v>0</v>
      </c>
      <c r="W27" s="155">
        <f t="shared" si="9"/>
        <v>0</v>
      </c>
      <c r="X27" s="280">
        <f t="shared" si="10"/>
        <v>0</v>
      </c>
      <c r="Y27" s="281">
        <f t="shared" si="11"/>
        <v>1</v>
      </c>
      <c r="Z27" s="281" t="str">
        <f t="shared" si="12"/>
        <v/>
      </c>
      <c r="AA27" s="281" t="str">
        <f t="shared" si="13"/>
        <v/>
      </c>
      <c r="AB27" s="191" t="str">
        <f t="shared" si="14"/>
        <v/>
      </c>
      <c r="AC27" s="192"/>
    </row>
    <row r="28" spans="2:29" ht="30" customHeight="1" thickBot="1" x14ac:dyDescent="0.45">
      <c r="B28" s="145">
        <f>'Nav Ride Draw Sunday'!B25</f>
        <v>19</v>
      </c>
      <c r="C28" s="146">
        <f>'Nav Ride Draw Sunday'!C25</f>
        <v>0</v>
      </c>
      <c r="D28" s="147">
        <f>'Nav Ride Draw Sunday'!D25</f>
        <v>0</v>
      </c>
      <c r="E28" s="148">
        <f>'Nav Ride Draw Sunday'!F25</f>
        <v>0</v>
      </c>
      <c r="F28" s="149">
        <f>IFERROR(VLOOKUP(E28,Instructions!$F$6:$G$11,2,FALSE),0)</f>
        <v>0</v>
      </c>
      <c r="G28" s="147">
        <f>'Nav Ride Draw Sunday'!G25</f>
        <v>0</v>
      </c>
      <c r="H28" s="147">
        <f>'Nav Ride Draw Sunday'!I25</f>
        <v>0</v>
      </c>
      <c r="I28" s="150">
        <f>IFERROR(VLOOKUP(H28,Instructions!$F$7:$G$11,2,FALSE),0)</f>
        <v>0</v>
      </c>
      <c r="J28" s="147">
        <f>'Questions Sunday'!E24</f>
        <v>0</v>
      </c>
      <c r="K28" s="294"/>
      <c r="L28" s="151"/>
      <c r="M28" s="151"/>
      <c r="N28" s="152" t="str">
        <f t="shared" si="0"/>
        <v xml:space="preserve"> </v>
      </c>
      <c r="O28" s="152" t="str">
        <f t="shared" si="1"/>
        <v xml:space="preserve"> </v>
      </c>
      <c r="P28" s="152" t="str">
        <f t="shared" si="2"/>
        <v xml:space="preserve"> </v>
      </c>
      <c r="Q28" s="152">
        <f t="shared" si="3"/>
        <v>3.472222222222222E-3</v>
      </c>
      <c r="R28" s="153" t="str">
        <f t="shared" si="4"/>
        <v xml:space="preserve"> </v>
      </c>
      <c r="S28" s="154">
        <f t="shared" si="5"/>
        <v>0</v>
      </c>
      <c r="T28" s="147">
        <f t="shared" si="6"/>
        <v>0</v>
      </c>
      <c r="U28" s="155">
        <f t="shared" si="7"/>
        <v>0</v>
      </c>
      <c r="V28" s="156">
        <f t="shared" si="8"/>
        <v>0</v>
      </c>
      <c r="W28" s="155">
        <f t="shared" si="9"/>
        <v>0</v>
      </c>
      <c r="X28" s="280">
        <f t="shared" si="10"/>
        <v>0</v>
      </c>
      <c r="Y28" s="281">
        <f t="shared" si="11"/>
        <v>1</v>
      </c>
      <c r="Z28" s="281" t="str">
        <f t="shared" si="12"/>
        <v/>
      </c>
      <c r="AA28" s="281" t="str">
        <f t="shared" si="13"/>
        <v/>
      </c>
      <c r="AB28" s="191" t="str">
        <f t="shared" si="14"/>
        <v/>
      </c>
      <c r="AC28" s="192"/>
    </row>
    <row r="29" spans="2:29" ht="30" customHeight="1" thickBot="1" x14ac:dyDescent="0.45">
      <c r="B29" s="145">
        <f>'Nav Ride Draw Sunday'!B26</f>
        <v>20</v>
      </c>
      <c r="C29" s="146">
        <f>'Nav Ride Draw Sunday'!C26</f>
        <v>0</v>
      </c>
      <c r="D29" s="147">
        <f>'Nav Ride Draw Sunday'!D26</f>
        <v>0</v>
      </c>
      <c r="E29" s="148">
        <f>'Nav Ride Draw Sunday'!F26</f>
        <v>0</v>
      </c>
      <c r="F29" s="149">
        <f>IFERROR(VLOOKUP(E29,Instructions!$F$6:$G$11,2,FALSE),0)</f>
        <v>0</v>
      </c>
      <c r="G29" s="147">
        <f>'Nav Ride Draw Sunday'!G26</f>
        <v>0</v>
      </c>
      <c r="H29" s="147">
        <f>'Nav Ride Draw Sunday'!I26</f>
        <v>0</v>
      </c>
      <c r="I29" s="150">
        <f>IFERROR(VLOOKUP(H29,Instructions!$F$7:$G$11,2,FALSE),0)</f>
        <v>0</v>
      </c>
      <c r="J29" s="147">
        <f>'Questions Sunday'!E25</f>
        <v>0</v>
      </c>
      <c r="K29" s="294"/>
      <c r="L29" s="151"/>
      <c r="M29" s="151"/>
      <c r="N29" s="152" t="str">
        <f t="shared" si="0"/>
        <v xml:space="preserve"> </v>
      </c>
      <c r="O29" s="152" t="str">
        <f t="shared" si="1"/>
        <v xml:space="preserve"> </v>
      </c>
      <c r="P29" s="152" t="str">
        <f t="shared" si="2"/>
        <v xml:space="preserve"> </v>
      </c>
      <c r="Q29" s="152">
        <f t="shared" si="3"/>
        <v>3.472222222222222E-3</v>
      </c>
      <c r="R29" s="153" t="str">
        <f t="shared" si="4"/>
        <v xml:space="preserve"> </v>
      </c>
      <c r="S29" s="154">
        <f t="shared" si="5"/>
        <v>0</v>
      </c>
      <c r="T29" s="147">
        <f t="shared" si="6"/>
        <v>0</v>
      </c>
      <c r="U29" s="155">
        <f t="shared" si="7"/>
        <v>0</v>
      </c>
      <c r="V29" s="156">
        <f t="shared" si="8"/>
        <v>0</v>
      </c>
      <c r="W29" s="155">
        <f t="shared" si="9"/>
        <v>0</v>
      </c>
      <c r="X29" s="280">
        <f t="shared" si="10"/>
        <v>0</v>
      </c>
      <c r="Y29" s="281">
        <f t="shared" si="11"/>
        <v>1</v>
      </c>
      <c r="Z29" s="281" t="str">
        <f t="shared" si="12"/>
        <v/>
      </c>
      <c r="AA29" s="281" t="str">
        <f t="shared" si="13"/>
        <v/>
      </c>
      <c r="AB29" s="191" t="str">
        <f t="shared" si="14"/>
        <v/>
      </c>
      <c r="AC29" s="192"/>
    </row>
    <row r="30" spans="2:29" ht="30" customHeight="1" thickBot="1" x14ac:dyDescent="0.45">
      <c r="B30" s="145">
        <f>'Nav Ride Draw Sunday'!B27</f>
        <v>21</v>
      </c>
      <c r="C30" s="146">
        <f>'Nav Ride Draw Sunday'!C27</f>
        <v>0</v>
      </c>
      <c r="D30" s="147">
        <f>'Nav Ride Draw Sunday'!D27</f>
        <v>0</v>
      </c>
      <c r="E30" s="148">
        <f>'Nav Ride Draw Sunday'!F27</f>
        <v>0</v>
      </c>
      <c r="F30" s="149">
        <f>IFERROR(VLOOKUP(E30,Instructions!$F$6:$G$11,2,FALSE),0)</f>
        <v>0</v>
      </c>
      <c r="G30" s="147">
        <f>'Nav Ride Draw Sunday'!G27</f>
        <v>0</v>
      </c>
      <c r="H30" s="147">
        <f>'Nav Ride Draw Sunday'!I27</f>
        <v>0</v>
      </c>
      <c r="I30" s="150">
        <f>IFERROR(VLOOKUP(H30,Instructions!$F$7:$G$11,2,FALSE),0)</f>
        <v>0</v>
      </c>
      <c r="J30" s="147">
        <f>'Questions Sunday'!E26</f>
        <v>0</v>
      </c>
      <c r="K30" s="294"/>
      <c r="L30" s="151"/>
      <c r="M30" s="151"/>
      <c r="N30" s="152" t="str">
        <f t="shared" si="0"/>
        <v xml:space="preserve"> </v>
      </c>
      <c r="O30" s="152" t="str">
        <f t="shared" si="1"/>
        <v xml:space="preserve"> </v>
      </c>
      <c r="P30" s="152" t="str">
        <f t="shared" si="2"/>
        <v xml:space="preserve"> </v>
      </c>
      <c r="Q30" s="152">
        <f t="shared" si="3"/>
        <v>3.472222222222222E-3</v>
      </c>
      <c r="R30" s="153" t="str">
        <f t="shared" si="4"/>
        <v xml:space="preserve"> </v>
      </c>
      <c r="S30" s="154">
        <f t="shared" si="5"/>
        <v>0</v>
      </c>
      <c r="T30" s="147">
        <f t="shared" si="6"/>
        <v>0</v>
      </c>
      <c r="U30" s="155">
        <f t="shared" si="7"/>
        <v>0</v>
      </c>
      <c r="V30" s="156">
        <f t="shared" si="8"/>
        <v>0</v>
      </c>
      <c r="W30" s="155">
        <f t="shared" si="9"/>
        <v>0</v>
      </c>
      <c r="X30" s="280">
        <f t="shared" si="10"/>
        <v>0</v>
      </c>
      <c r="Y30" s="281">
        <f t="shared" si="11"/>
        <v>1</v>
      </c>
      <c r="Z30" s="281" t="str">
        <f t="shared" si="12"/>
        <v/>
      </c>
      <c r="AA30" s="281" t="str">
        <f t="shared" si="13"/>
        <v/>
      </c>
      <c r="AB30" s="191" t="str">
        <f t="shared" si="14"/>
        <v/>
      </c>
      <c r="AC30" s="192"/>
    </row>
    <row r="31" spans="2:29" ht="30" customHeight="1" thickBot="1" x14ac:dyDescent="0.45">
      <c r="B31" s="145">
        <f>'Nav Ride Draw Sunday'!B28</f>
        <v>22</v>
      </c>
      <c r="C31" s="146">
        <f>'Nav Ride Draw Sunday'!C28</f>
        <v>0</v>
      </c>
      <c r="D31" s="147">
        <f>'Nav Ride Draw Sunday'!D28</f>
        <v>0</v>
      </c>
      <c r="E31" s="148">
        <f>'Nav Ride Draw Sunday'!F28</f>
        <v>0</v>
      </c>
      <c r="F31" s="149">
        <f>IFERROR(VLOOKUP(E31,Instructions!$F$6:$G$11,2,FALSE),0)</f>
        <v>0</v>
      </c>
      <c r="G31" s="147">
        <f>'Nav Ride Draw Sunday'!G28</f>
        <v>0</v>
      </c>
      <c r="H31" s="147">
        <f>'Nav Ride Draw Sunday'!I28</f>
        <v>0</v>
      </c>
      <c r="I31" s="150">
        <f>IFERROR(VLOOKUP(H31,Instructions!$F$7:$G$11,2,FALSE),0)</f>
        <v>0</v>
      </c>
      <c r="J31" s="147">
        <f>'Questions Sunday'!E27</f>
        <v>0</v>
      </c>
      <c r="K31" s="294"/>
      <c r="L31" s="151"/>
      <c r="M31" s="151"/>
      <c r="N31" s="152" t="str">
        <f t="shared" si="0"/>
        <v xml:space="preserve"> </v>
      </c>
      <c r="O31" s="152" t="str">
        <f t="shared" si="1"/>
        <v xml:space="preserve"> </v>
      </c>
      <c r="P31" s="152" t="str">
        <f t="shared" si="2"/>
        <v xml:space="preserve"> </v>
      </c>
      <c r="Q31" s="152">
        <f t="shared" si="3"/>
        <v>3.472222222222222E-3</v>
      </c>
      <c r="R31" s="153" t="str">
        <f t="shared" si="4"/>
        <v xml:space="preserve"> </v>
      </c>
      <c r="S31" s="154">
        <f t="shared" si="5"/>
        <v>0</v>
      </c>
      <c r="T31" s="147">
        <f t="shared" si="6"/>
        <v>0</v>
      </c>
      <c r="U31" s="155">
        <f t="shared" si="7"/>
        <v>0</v>
      </c>
      <c r="V31" s="156">
        <f t="shared" si="8"/>
        <v>0</v>
      </c>
      <c r="W31" s="155">
        <f t="shared" si="9"/>
        <v>0</v>
      </c>
      <c r="X31" s="280">
        <f t="shared" si="10"/>
        <v>0</v>
      </c>
      <c r="Y31" s="281">
        <f t="shared" si="11"/>
        <v>1</v>
      </c>
      <c r="Z31" s="281" t="str">
        <f t="shared" si="12"/>
        <v/>
      </c>
      <c r="AA31" s="281" t="str">
        <f t="shared" si="13"/>
        <v/>
      </c>
      <c r="AB31" s="191" t="str">
        <f t="shared" si="14"/>
        <v/>
      </c>
      <c r="AC31" s="192"/>
    </row>
    <row r="32" spans="2:29" ht="30" customHeight="1" thickBot="1" x14ac:dyDescent="0.45">
      <c r="B32" s="145">
        <f>'Nav Ride Draw Sunday'!B29</f>
        <v>23</v>
      </c>
      <c r="C32" s="146">
        <f>'Nav Ride Draw Sunday'!C29</f>
        <v>0</v>
      </c>
      <c r="D32" s="147">
        <f>'Nav Ride Draw Sunday'!D29</f>
        <v>0</v>
      </c>
      <c r="E32" s="148">
        <f>'Nav Ride Draw Sunday'!F29</f>
        <v>0</v>
      </c>
      <c r="F32" s="149">
        <f>IFERROR(VLOOKUP(E32,Instructions!$F$6:$G$11,2,FALSE),0)</f>
        <v>0</v>
      </c>
      <c r="G32" s="147">
        <f>'Nav Ride Draw Sunday'!G29</f>
        <v>0</v>
      </c>
      <c r="H32" s="147">
        <f>'Nav Ride Draw Sunday'!I29</f>
        <v>0</v>
      </c>
      <c r="I32" s="150">
        <f>IFERROR(VLOOKUP(H32,Instructions!$F$7:$G$11,2,FALSE),0)</f>
        <v>0</v>
      </c>
      <c r="J32" s="147">
        <f>'Questions Sunday'!E28</f>
        <v>0</v>
      </c>
      <c r="K32" s="294"/>
      <c r="L32" s="151"/>
      <c r="M32" s="151"/>
      <c r="N32" s="152" t="str">
        <f t="shared" si="0"/>
        <v xml:space="preserve"> </v>
      </c>
      <c r="O32" s="152" t="str">
        <f t="shared" si="1"/>
        <v xml:space="preserve"> </v>
      </c>
      <c r="P32" s="152" t="str">
        <f t="shared" si="2"/>
        <v xml:space="preserve"> </v>
      </c>
      <c r="Q32" s="152">
        <f t="shared" si="3"/>
        <v>3.472222222222222E-3</v>
      </c>
      <c r="R32" s="153" t="str">
        <f t="shared" si="4"/>
        <v xml:space="preserve"> </v>
      </c>
      <c r="S32" s="154">
        <f t="shared" si="5"/>
        <v>0</v>
      </c>
      <c r="T32" s="147">
        <f t="shared" si="6"/>
        <v>0</v>
      </c>
      <c r="U32" s="155">
        <f t="shared" si="7"/>
        <v>0</v>
      </c>
      <c r="V32" s="156">
        <f t="shared" si="8"/>
        <v>0</v>
      </c>
      <c r="W32" s="155">
        <f t="shared" si="9"/>
        <v>0</v>
      </c>
      <c r="X32" s="280">
        <f t="shared" si="10"/>
        <v>0</v>
      </c>
      <c r="Y32" s="281">
        <f t="shared" si="11"/>
        <v>1</v>
      </c>
      <c r="Z32" s="281" t="str">
        <f t="shared" si="12"/>
        <v/>
      </c>
      <c r="AA32" s="281" t="str">
        <f t="shared" si="13"/>
        <v/>
      </c>
      <c r="AB32" s="191" t="str">
        <f t="shared" si="14"/>
        <v/>
      </c>
      <c r="AC32" s="192"/>
    </row>
    <row r="33" spans="2:29" ht="30" customHeight="1" thickBot="1" x14ac:dyDescent="0.45">
      <c r="B33" s="145">
        <f>'Nav Ride Draw Sunday'!B30</f>
        <v>24</v>
      </c>
      <c r="C33" s="146">
        <f>'Nav Ride Draw Sunday'!C30</f>
        <v>0</v>
      </c>
      <c r="D33" s="147">
        <f>'Nav Ride Draw Sunday'!D30</f>
        <v>0</v>
      </c>
      <c r="E33" s="148">
        <f>'Nav Ride Draw Sunday'!F30</f>
        <v>0</v>
      </c>
      <c r="F33" s="149">
        <f>IFERROR(VLOOKUP(E33,Instructions!$F$6:$G$11,2,FALSE),0)</f>
        <v>0</v>
      </c>
      <c r="G33" s="147">
        <f>'Nav Ride Draw Sunday'!G30</f>
        <v>0</v>
      </c>
      <c r="H33" s="147">
        <f>'Nav Ride Draw Sunday'!I30</f>
        <v>0</v>
      </c>
      <c r="I33" s="150">
        <f>IFERROR(VLOOKUP(H33,Instructions!$F$7:$G$11,2,FALSE),0)</f>
        <v>0</v>
      </c>
      <c r="J33" s="147">
        <f>'Questions Sunday'!E29</f>
        <v>0</v>
      </c>
      <c r="K33" s="294"/>
      <c r="L33" s="151"/>
      <c r="M33" s="151"/>
      <c r="N33" s="152" t="str">
        <f t="shared" si="0"/>
        <v xml:space="preserve"> </v>
      </c>
      <c r="O33" s="152" t="str">
        <f t="shared" si="1"/>
        <v xml:space="preserve"> </v>
      </c>
      <c r="P33" s="152" t="str">
        <f t="shared" si="2"/>
        <v xml:space="preserve"> </v>
      </c>
      <c r="Q33" s="152">
        <f t="shared" si="3"/>
        <v>3.472222222222222E-3</v>
      </c>
      <c r="R33" s="153" t="str">
        <f t="shared" si="4"/>
        <v xml:space="preserve"> </v>
      </c>
      <c r="S33" s="154">
        <f t="shared" si="5"/>
        <v>0</v>
      </c>
      <c r="T33" s="147">
        <f t="shared" si="6"/>
        <v>0</v>
      </c>
      <c r="U33" s="155">
        <f t="shared" si="7"/>
        <v>0</v>
      </c>
      <c r="V33" s="156">
        <f t="shared" si="8"/>
        <v>0</v>
      </c>
      <c r="W33" s="155">
        <f t="shared" si="9"/>
        <v>0</v>
      </c>
      <c r="X33" s="280">
        <f t="shared" si="10"/>
        <v>0</v>
      </c>
      <c r="Y33" s="281">
        <f t="shared" si="11"/>
        <v>1</v>
      </c>
      <c r="Z33" s="281" t="str">
        <f t="shared" si="12"/>
        <v/>
      </c>
      <c r="AA33" s="281" t="str">
        <f t="shared" si="13"/>
        <v/>
      </c>
      <c r="AB33" s="191" t="str">
        <f t="shared" si="14"/>
        <v/>
      </c>
      <c r="AC33" s="192"/>
    </row>
    <row r="34" spans="2:29" ht="30" customHeight="1" thickBot="1" x14ac:dyDescent="0.45">
      <c r="B34" s="145">
        <f>'Nav Ride Draw Sunday'!B31</f>
        <v>25</v>
      </c>
      <c r="C34" s="146">
        <f>'Nav Ride Draw Sunday'!C31</f>
        <v>0</v>
      </c>
      <c r="D34" s="147">
        <f>'Nav Ride Draw Sunday'!D31</f>
        <v>0</v>
      </c>
      <c r="E34" s="148">
        <f>'Nav Ride Draw Sunday'!F31</f>
        <v>0</v>
      </c>
      <c r="F34" s="149">
        <f>IFERROR(VLOOKUP(E34,Instructions!$F$6:$G$11,2,FALSE),0)</f>
        <v>0</v>
      </c>
      <c r="G34" s="147">
        <f>'Nav Ride Draw Sunday'!G31</f>
        <v>0</v>
      </c>
      <c r="H34" s="147">
        <f>'Nav Ride Draw Sunday'!I31</f>
        <v>0</v>
      </c>
      <c r="I34" s="150">
        <f>IFERROR(VLOOKUP(H34,Instructions!$F$7:$G$11,2,FALSE),0)</f>
        <v>0</v>
      </c>
      <c r="J34" s="147">
        <f>'Questions Sunday'!E30</f>
        <v>0</v>
      </c>
      <c r="K34" s="294"/>
      <c r="L34" s="151"/>
      <c r="M34" s="151"/>
      <c r="N34" s="152" t="str">
        <f t="shared" si="0"/>
        <v xml:space="preserve"> </v>
      </c>
      <c r="O34" s="152" t="str">
        <f t="shared" si="1"/>
        <v xml:space="preserve"> </v>
      </c>
      <c r="P34" s="152" t="str">
        <f t="shared" si="2"/>
        <v xml:space="preserve"> </v>
      </c>
      <c r="Q34" s="152">
        <f t="shared" si="3"/>
        <v>3.472222222222222E-3</v>
      </c>
      <c r="R34" s="153" t="str">
        <f t="shared" si="4"/>
        <v xml:space="preserve"> </v>
      </c>
      <c r="S34" s="154">
        <f t="shared" si="5"/>
        <v>0</v>
      </c>
      <c r="T34" s="147">
        <f t="shared" si="6"/>
        <v>0</v>
      </c>
      <c r="U34" s="155">
        <f t="shared" si="7"/>
        <v>0</v>
      </c>
      <c r="V34" s="156">
        <f t="shared" si="8"/>
        <v>0</v>
      </c>
      <c r="W34" s="155">
        <f t="shared" si="9"/>
        <v>0</v>
      </c>
      <c r="X34" s="280">
        <f t="shared" si="10"/>
        <v>0</v>
      </c>
      <c r="Y34" s="281">
        <f t="shared" si="11"/>
        <v>1</v>
      </c>
      <c r="Z34" s="281" t="str">
        <f t="shared" si="12"/>
        <v/>
      </c>
      <c r="AA34" s="281" t="str">
        <f t="shared" si="13"/>
        <v/>
      </c>
      <c r="AB34" s="191" t="str">
        <f t="shared" si="14"/>
        <v/>
      </c>
      <c r="AC34" s="192"/>
    </row>
    <row r="35" spans="2:29" ht="30" customHeight="1" thickBot="1" x14ac:dyDescent="0.45">
      <c r="B35" s="145">
        <f>'Nav Ride Draw Sunday'!B32</f>
        <v>26</v>
      </c>
      <c r="C35" s="146">
        <f>'Nav Ride Draw Sunday'!C32</f>
        <v>0</v>
      </c>
      <c r="D35" s="147">
        <f>'Nav Ride Draw Sunday'!D32</f>
        <v>0</v>
      </c>
      <c r="E35" s="148">
        <f>'Nav Ride Draw Sunday'!F32</f>
        <v>0</v>
      </c>
      <c r="F35" s="149">
        <f>IFERROR(VLOOKUP(E35,Instructions!$F$6:$G$11,2,FALSE),0)</f>
        <v>0</v>
      </c>
      <c r="G35" s="147">
        <f>'Nav Ride Draw Sunday'!G32</f>
        <v>0</v>
      </c>
      <c r="H35" s="147">
        <f>'Nav Ride Draw Sunday'!I32</f>
        <v>0</v>
      </c>
      <c r="I35" s="150">
        <f>IFERROR(VLOOKUP(H35,Instructions!$F$7:$G$11,2,FALSE),0)</f>
        <v>0</v>
      </c>
      <c r="J35" s="147">
        <f>'Questions Sunday'!E31</f>
        <v>0</v>
      </c>
      <c r="K35" s="294"/>
      <c r="L35" s="151"/>
      <c r="M35" s="151"/>
      <c r="N35" s="152" t="str">
        <f t="shared" si="0"/>
        <v xml:space="preserve"> </v>
      </c>
      <c r="O35" s="152" t="str">
        <f t="shared" si="1"/>
        <v xml:space="preserve"> </v>
      </c>
      <c r="P35" s="152" t="str">
        <f t="shared" si="2"/>
        <v xml:space="preserve"> </v>
      </c>
      <c r="Q35" s="152">
        <f t="shared" si="3"/>
        <v>3.472222222222222E-3</v>
      </c>
      <c r="R35" s="153" t="str">
        <f t="shared" si="4"/>
        <v xml:space="preserve"> </v>
      </c>
      <c r="S35" s="154">
        <f t="shared" si="5"/>
        <v>0</v>
      </c>
      <c r="T35" s="147">
        <f t="shared" si="6"/>
        <v>0</v>
      </c>
      <c r="U35" s="155">
        <f t="shared" si="7"/>
        <v>0</v>
      </c>
      <c r="V35" s="156">
        <f t="shared" si="8"/>
        <v>0</v>
      </c>
      <c r="W35" s="155">
        <f t="shared" si="9"/>
        <v>0</v>
      </c>
      <c r="X35" s="280">
        <f t="shared" si="10"/>
        <v>0</v>
      </c>
      <c r="Y35" s="281">
        <f t="shared" si="11"/>
        <v>1</v>
      </c>
      <c r="Z35" s="281" t="str">
        <f t="shared" si="12"/>
        <v/>
      </c>
      <c r="AA35" s="281" t="str">
        <f t="shared" si="13"/>
        <v/>
      </c>
      <c r="AB35" s="191" t="str">
        <f t="shared" si="14"/>
        <v/>
      </c>
      <c r="AC35" s="192"/>
    </row>
    <row r="36" spans="2:29" ht="30" customHeight="1" thickBot="1" x14ac:dyDescent="0.45">
      <c r="B36" s="145">
        <f>'Nav Ride Draw Sunday'!B33</f>
        <v>27</v>
      </c>
      <c r="C36" s="146">
        <f>'Nav Ride Draw Sunday'!C33</f>
        <v>0</v>
      </c>
      <c r="D36" s="147">
        <f>'Nav Ride Draw Sunday'!D33</f>
        <v>0</v>
      </c>
      <c r="E36" s="148">
        <f>'Nav Ride Draw Sunday'!F33</f>
        <v>0</v>
      </c>
      <c r="F36" s="149">
        <f>IFERROR(VLOOKUP(E36,Instructions!$F$6:$G$11,2,FALSE),0)</f>
        <v>0</v>
      </c>
      <c r="G36" s="147">
        <f>'Nav Ride Draw Sunday'!G33</f>
        <v>0</v>
      </c>
      <c r="H36" s="147">
        <f>'Nav Ride Draw Sunday'!I33</f>
        <v>0</v>
      </c>
      <c r="I36" s="150">
        <f>IFERROR(VLOOKUP(H36,Instructions!$F$7:$G$11,2,FALSE),0)</f>
        <v>0</v>
      </c>
      <c r="J36" s="147">
        <f>'Questions Sunday'!E32</f>
        <v>0</v>
      </c>
      <c r="K36" s="294"/>
      <c r="L36" s="151"/>
      <c r="M36" s="151"/>
      <c r="N36" s="152" t="str">
        <f t="shared" si="0"/>
        <v xml:space="preserve"> </v>
      </c>
      <c r="O36" s="152" t="str">
        <f t="shared" si="1"/>
        <v xml:space="preserve"> </v>
      </c>
      <c r="P36" s="152" t="str">
        <f t="shared" si="2"/>
        <v xml:space="preserve"> </v>
      </c>
      <c r="Q36" s="152">
        <f t="shared" si="3"/>
        <v>3.472222222222222E-3</v>
      </c>
      <c r="R36" s="153" t="str">
        <f t="shared" si="4"/>
        <v xml:space="preserve"> </v>
      </c>
      <c r="S36" s="154">
        <f t="shared" si="5"/>
        <v>0</v>
      </c>
      <c r="T36" s="147">
        <f t="shared" si="6"/>
        <v>0</v>
      </c>
      <c r="U36" s="155">
        <f t="shared" si="7"/>
        <v>0</v>
      </c>
      <c r="V36" s="156">
        <f t="shared" si="8"/>
        <v>0</v>
      </c>
      <c r="W36" s="155">
        <f t="shared" si="9"/>
        <v>0</v>
      </c>
      <c r="X36" s="280">
        <f t="shared" si="10"/>
        <v>0</v>
      </c>
      <c r="Y36" s="281">
        <f t="shared" si="11"/>
        <v>1</v>
      </c>
      <c r="Z36" s="281" t="str">
        <f t="shared" si="12"/>
        <v/>
      </c>
      <c r="AA36" s="281" t="str">
        <f t="shared" si="13"/>
        <v/>
      </c>
      <c r="AB36" s="191" t="str">
        <f t="shared" si="14"/>
        <v/>
      </c>
      <c r="AC36" s="192"/>
    </row>
    <row r="37" spans="2:29" ht="30" customHeight="1" thickBot="1" x14ac:dyDescent="0.45">
      <c r="B37" s="145">
        <f>'Nav Ride Draw Sunday'!B34</f>
        <v>28</v>
      </c>
      <c r="C37" s="146">
        <f>'Nav Ride Draw Sunday'!C34</f>
        <v>0</v>
      </c>
      <c r="D37" s="147">
        <f>'Nav Ride Draw Sunday'!D34</f>
        <v>0</v>
      </c>
      <c r="E37" s="148">
        <f>'Nav Ride Draw Sunday'!F34</f>
        <v>0</v>
      </c>
      <c r="F37" s="149">
        <f>IFERROR(VLOOKUP(E37,Instructions!$F$6:$G$11,2,FALSE),0)</f>
        <v>0</v>
      </c>
      <c r="G37" s="147">
        <f>'Nav Ride Draw Sunday'!G34</f>
        <v>0</v>
      </c>
      <c r="H37" s="147">
        <f>'Nav Ride Draw Sunday'!I34</f>
        <v>0</v>
      </c>
      <c r="I37" s="150">
        <f>IFERROR(VLOOKUP(H37,Instructions!$F$7:$G$11,2,FALSE),0)</f>
        <v>0</v>
      </c>
      <c r="J37" s="147">
        <f>'Questions Sunday'!E33</f>
        <v>0</v>
      </c>
      <c r="K37" s="294"/>
      <c r="L37" s="151"/>
      <c r="M37" s="151"/>
      <c r="N37" s="152" t="str">
        <f t="shared" si="0"/>
        <v xml:space="preserve"> </v>
      </c>
      <c r="O37" s="152" t="str">
        <f t="shared" si="1"/>
        <v xml:space="preserve"> </v>
      </c>
      <c r="P37" s="152" t="str">
        <f t="shared" si="2"/>
        <v xml:space="preserve"> </v>
      </c>
      <c r="Q37" s="152">
        <f t="shared" si="3"/>
        <v>3.472222222222222E-3</v>
      </c>
      <c r="R37" s="153" t="str">
        <f t="shared" si="4"/>
        <v xml:space="preserve"> </v>
      </c>
      <c r="S37" s="154">
        <f t="shared" si="5"/>
        <v>0</v>
      </c>
      <c r="T37" s="147">
        <f t="shared" si="6"/>
        <v>0</v>
      </c>
      <c r="U37" s="155">
        <f t="shared" si="7"/>
        <v>0</v>
      </c>
      <c r="V37" s="156">
        <f t="shared" si="8"/>
        <v>0</v>
      </c>
      <c r="W37" s="155">
        <f t="shared" si="9"/>
        <v>0</v>
      </c>
      <c r="X37" s="280">
        <f t="shared" si="10"/>
        <v>0</v>
      </c>
      <c r="Y37" s="281">
        <f t="shared" si="11"/>
        <v>1</v>
      </c>
      <c r="Z37" s="281" t="str">
        <f t="shared" si="12"/>
        <v/>
      </c>
      <c r="AA37" s="281" t="str">
        <f t="shared" si="13"/>
        <v/>
      </c>
      <c r="AB37" s="191" t="str">
        <f t="shared" si="14"/>
        <v/>
      </c>
      <c r="AC37" s="192"/>
    </row>
    <row r="38" spans="2:29" ht="30" customHeight="1" thickBot="1" x14ac:dyDescent="0.45">
      <c r="B38" s="145">
        <f>'Nav Ride Draw Sunday'!B35</f>
        <v>29</v>
      </c>
      <c r="C38" s="146">
        <f>'Nav Ride Draw Sunday'!C35</f>
        <v>0</v>
      </c>
      <c r="D38" s="147">
        <f>'Nav Ride Draw Sunday'!D35</f>
        <v>0</v>
      </c>
      <c r="E38" s="148">
        <f>'Nav Ride Draw Sunday'!F35</f>
        <v>0</v>
      </c>
      <c r="F38" s="149">
        <f>IFERROR(VLOOKUP(E38,Instructions!$F$6:$G$11,2,FALSE),0)</f>
        <v>0</v>
      </c>
      <c r="G38" s="147">
        <f>'Nav Ride Draw Sunday'!G35</f>
        <v>0</v>
      </c>
      <c r="H38" s="147">
        <f>'Nav Ride Draw Sunday'!I35</f>
        <v>0</v>
      </c>
      <c r="I38" s="150">
        <f>IFERROR(VLOOKUP(H38,Instructions!$F$7:$G$11,2,FALSE),0)</f>
        <v>0</v>
      </c>
      <c r="J38" s="147">
        <f>'Questions Sunday'!E34</f>
        <v>0</v>
      </c>
      <c r="K38" s="294"/>
      <c r="L38" s="151"/>
      <c r="M38" s="151"/>
      <c r="N38" s="152" t="str">
        <f t="shared" si="0"/>
        <v xml:space="preserve"> </v>
      </c>
      <c r="O38" s="152" t="str">
        <f t="shared" si="1"/>
        <v xml:space="preserve"> </v>
      </c>
      <c r="P38" s="152" t="str">
        <f t="shared" si="2"/>
        <v xml:space="preserve"> </v>
      </c>
      <c r="Q38" s="152">
        <f t="shared" si="3"/>
        <v>3.472222222222222E-3</v>
      </c>
      <c r="R38" s="153" t="str">
        <f t="shared" si="4"/>
        <v xml:space="preserve"> </v>
      </c>
      <c r="S38" s="154">
        <f t="shared" si="5"/>
        <v>0</v>
      </c>
      <c r="T38" s="147">
        <f t="shared" si="6"/>
        <v>0</v>
      </c>
      <c r="U38" s="155">
        <f t="shared" si="7"/>
        <v>0</v>
      </c>
      <c r="V38" s="156">
        <f t="shared" si="8"/>
        <v>0</v>
      </c>
      <c r="W38" s="155">
        <f t="shared" si="9"/>
        <v>0</v>
      </c>
      <c r="X38" s="280">
        <f t="shared" si="10"/>
        <v>0</v>
      </c>
      <c r="Y38" s="281">
        <f t="shared" si="11"/>
        <v>1</v>
      </c>
      <c r="Z38" s="281" t="str">
        <f t="shared" si="12"/>
        <v/>
      </c>
      <c r="AA38" s="281" t="str">
        <f t="shared" si="13"/>
        <v/>
      </c>
      <c r="AB38" s="191" t="str">
        <f t="shared" si="14"/>
        <v/>
      </c>
      <c r="AC38" s="192"/>
    </row>
    <row r="39" spans="2:29" ht="30" customHeight="1" thickBot="1" x14ac:dyDescent="0.45">
      <c r="B39" s="145">
        <f>'Nav Ride Draw Sunday'!B36</f>
        <v>30</v>
      </c>
      <c r="C39" s="146">
        <f>'Nav Ride Draw Sunday'!C36</f>
        <v>0</v>
      </c>
      <c r="D39" s="147">
        <f>'Nav Ride Draw Sunday'!D36</f>
        <v>0</v>
      </c>
      <c r="E39" s="148">
        <f>'Nav Ride Draw Sunday'!F36</f>
        <v>0</v>
      </c>
      <c r="F39" s="149">
        <f>IFERROR(VLOOKUP(E39,Instructions!$F$6:$G$11,2,FALSE),0)</f>
        <v>0</v>
      </c>
      <c r="G39" s="147">
        <f>'Nav Ride Draw Sunday'!G36</f>
        <v>0</v>
      </c>
      <c r="H39" s="147">
        <f>'Nav Ride Draw Sunday'!I36</f>
        <v>0</v>
      </c>
      <c r="I39" s="150">
        <f>IFERROR(VLOOKUP(H39,Instructions!$F$7:$G$11,2,FALSE),0)</f>
        <v>0</v>
      </c>
      <c r="J39" s="147">
        <f>'Questions Sunday'!E35</f>
        <v>0</v>
      </c>
      <c r="K39" s="294"/>
      <c r="L39" s="151"/>
      <c r="M39" s="151"/>
      <c r="N39" s="152" t="str">
        <f t="shared" si="0"/>
        <v xml:space="preserve"> </v>
      </c>
      <c r="O39" s="152" t="str">
        <f t="shared" si="1"/>
        <v xml:space="preserve"> </v>
      </c>
      <c r="P39" s="152" t="str">
        <f t="shared" si="2"/>
        <v xml:space="preserve"> </v>
      </c>
      <c r="Q39" s="152">
        <f t="shared" si="3"/>
        <v>3.472222222222222E-3</v>
      </c>
      <c r="R39" s="153" t="str">
        <f t="shared" si="4"/>
        <v xml:space="preserve"> </v>
      </c>
      <c r="S39" s="154">
        <f t="shared" si="5"/>
        <v>0</v>
      </c>
      <c r="T39" s="147">
        <f t="shared" si="6"/>
        <v>0</v>
      </c>
      <c r="U39" s="155">
        <f t="shared" si="7"/>
        <v>0</v>
      </c>
      <c r="V39" s="156">
        <f t="shared" si="8"/>
        <v>0</v>
      </c>
      <c r="W39" s="155">
        <f t="shared" si="9"/>
        <v>0</v>
      </c>
      <c r="X39" s="280">
        <f t="shared" si="10"/>
        <v>0</v>
      </c>
      <c r="Y39" s="281">
        <f t="shared" si="11"/>
        <v>1</v>
      </c>
      <c r="Z39" s="281" t="str">
        <f t="shared" si="12"/>
        <v/>
      </c>
      <c r="AA39" s="281" t="str">
        <f t="shared" si="13"/>
        <v/>
      </c>
      <c r="AB39" s="191" t="str">
        <f t="shared" si="14"/>
        <v/>
      </c>
      <c r="AC39" s="192"/>
    </row>
    <row r="40" spans="2:29" ht="30" customHeight="1" thickBot="1" x14ac:dyDescent="0.45">
      <c r="B40" s="193"/>
      <c r="C40" s="194"/>
      <c r="D40" s="195"/>
      <c r="E40" s="196"/>
      <c r="F40" s="197"/>
      <c r="G40" s="195"/>
      <c r="H40" s="195"/>
      <c r="I40" s="198"/>
      <c r="J40" s="195"/>
      <c r="K40" s="195"/>
      <c r="L40" s="195"/>
      <c r="M40" s="195"/>
      <c r="N40" s="199"/>
      <c r="O40" s="199"/>
      <c r="P40" s="199"/>
      <c r="Q40" s="199"/>
      <c r="R40" s="200"/>
      <c r="S40" s="201"/>
      <c r="T40" s="195"/>
      <c r="U40" s="202"/>
      <c r="V40" s="203"/>
      <c r="W40" s="204"/>
      <c r="X40" s="282"/>
      <c r="Y40" s="282"/>
      <c r="Z40" s="282"/>
      <c r="AA40" s="281"/>
      <c r="AB40" s="191"/>
    </row>
    <row r="41" spans="2:29" x14ac:dyDescent="0.4">
      <c r="C41" s="205"/>
      <c r="F41" s="206"/>
      <c r="I41" s="207"/>
      <c r="N41" s="208"/>
      <c r="O41" s="208"/>
      <c r="P41" s="208"/>
      <c r="Q41" s="208"/>
      <c r="R41" s="209"/>
      <c r="S41" s="210"/>
      <c r="U41" s="192"/>
      <c r="V41" s="211"/>
      <c r="W41" s="211"/>
      <c r="X41" s="283"/>
      <c r="Y41" s="283"/>
      <c r="Z41" s="283"/>
    </row>
    <row r="42" spans="2:29" x14ac:dyDescent="0.4">
      <c r="C42" s="205"/>
      <c r="F42" s="206"/>
      <c r="I42" s="207"/>
      <c r="N42" s="208"/>
      <c r="O42" s="208"/>
      <c r="P42" s="208"/>
      <c r="Q42" s="208"/>
      <c r="R42" s="209"/>
      <c r="S42" s="210"/>
      <c r="U42" s="192"/>
      <c r="V42" s="211"/>
      <c r="W42" s="211"/>
      <c r="X42" s="283"/>
      <c r="Y42" s="283"/>
      <c r="Z42" s="283"/>
    </row>
  </sheetData>
  <sheetProtection algorithmName="SHA-512" hashValue="+E7SjVyTQuZx6UkCT4XDY13tYASO3OmJwxDdkR72AsveseqHu6ie0AXl2dQ8h4RuVdSonEtcK5IACEUqCbQYNA==" saltValue="z2d8e3f2im0eL5E0gbMfzg==" spinCount="100000" sheet="1" formatColumns="0"/>
  <autoFilter ref="A9:AC39" xr:uid="{CF8CA79A-7F9F-41A4-ACD2-C5445BFB8C2F}"/>
  <mergeCells count="4">
    <mergeCell ref="B4:H4"/>
    <mergeCell ref="Q4:X7"/>
    <mergeCell ref="B5:G6"/>
    <mergeCell ref="B7:G7"/>
  </mergeCells>
  <pageMargins left="0.70866141732283472" right="0.70866141732283472" top="0.74803149606299213" bottom="0.74803149606299213" header="0.31496062992125984" footer="0.31496062992125984"/>
  <pageSetup paperSize="9" scale="43" orientation="landscape"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A9FA4-D8C9-40B4-A98C-BF9772AC4AD0}">
  <sheetPr>
    <pageSetUpPr fitToPage="1"/>
  </sheetPr>
  <dimension ref="B2:N41"/>
  <sheetViews>
    <sheetView zoomScaleNormal="100" workbookViewId="0">
      <pane xSplit="1" ySplit="6" topLeftCell="B7" activePane="bottomRight" state="frozen"/>
      <selection pane="topRight" activeCell="B1" sqref="B1"/>
      <selection pane="bottomLeft" activeCell="A4" sqref="A4"/>
      <selection pane="bottomRight" activeCell="D4" sqref="D4"/>
    </sheetView>
  </sheetViews>
  <sheetFormatPr defaultRowHeight="15" x14ac:dyDescent="0.25"/>
  <cols>
    <col min="3" max="3" width="22.85546875" customWidth="1"/>
    <col min="4" max="4" width="24.7109375" customWidth="1"/>
    <col min="5" max="5" width="12.5703125" customWidth="1"/>
    <col min="6" max="6" width="7.85546875" customWidth="1"/>
    <col min="7" max="7" width="11.5703125" customWidth="1"/>
    <col min="8" max="8" width="9.140625" style="29" customWidth="1"/>
    <col min="9" max="10" width="11.5703125" customWidth="1"/>
    <col min="11" max="11" width="13.28515625" customWidth="1"/>
    <col min="12" max="13" width="9.140625" customWidth="1"/>
    <col min="14" max="14" width="16.140625" customWidth="1"/>
  </cols>
  <sheetData>
    <row r="2" spans="2:14" x14ac:dyDescent="0.25">
      <c r="B2" s="29" t="s">
        <v>92</v>
      </c>
      <c r="L2" s="306"/>
      <c r="M2" s="306"/>
    </row>
    <row r="3" spans="2:14" ht="15.75" thickBot="1" x14ac:dyDescent="0.3">
      <c r="B3" s="29"/>
      <c r="L3" s="62"/>
      <c r="M3" s="62"/>
    </row>
    <row r="4" spans="2:14" ht="16.5" thickBot="1" x14ac:dyDescent="0.3">
      <c r="B4" s="20">
        <f>Instructions!C16</f>
        <v>0</v>
      </c>
      <c r="C4" s="4"/>
      <c r="D4" s="242">
        <f>Instructions!C17</f>
        <v>0</v>
      </c>
      <c r="L4" s="306" t="s">
        <v>93</v>
      </c>
      <c r="M4" s="306"/>
    </row>
    <row r="5" spans="2:14" ht="15.75" thickBot="1" x14ac:dyDescent="0.3">
      <c r="L5">
        <f>SUM(L7:L137)</f>
        <v>0</v>
      </c>
      <c r="M5">
        <f>SUM(M7:M137)</f>
        <v>0</v>
      </c>
    </row>
    <row r="6" spans="2:14" s="246" customFormat="1" ht="30.75" thickBot="1" x14ac:dyDescent="0.3">
      <c r="B6" s="243" t="s">
        <v>67</v>
      </c>
      <c r="C6" s="244" t="s">
        <v>64</v>
      </c>
      <c r="D6" s="244" t="s">
        <v>65</v>
      </c>
      <c r="E6" s="244" t="s">
        <v>59</v>
      </c>
      <c r="F6" s="244" t="s">
        <v>60</v>
      </c>
      <c r="G6" s="244" t="s">
        <v>82</v>
      </c>
      <c r="H6" s="244" t="s">
        <v>77</v>
      </c>
      <c r="I6" s="244" t="s">
        <v>74</v>
      </c>
      <c r="J6" s="244" t="s">
        <v>75</v>
      </c>
      <c r="K6" s="244" t="s">
        <v>76</v>
      </c>
      <c r="L6" s="244" t="s">
        <v>59</v>
      </c>
      <c r="M6" s="244" t="s">
        <v>81</v>
      </c>
      <c r="N6" s="245" t="s">
        <v>66</v>
      </c>
    </row>
    <row r="7" spans="2:14" x14ac:dyDescent="0.25">
      <c r="B7" s="255"/>
      <c r="C7" s="256"/>
      <c r="D7" s="256"/>
      <c r="E7" s="247" t="str">
        <f>IF(B7="Yes",VLOOKUP(C7,'Nav Ride Score Saturday'!$D$9:$X$39,20,FALSE)," ")</f>
        <v xml:space="preserve"> </v>
      </c>
      <c r="F7" s="247" t="str">
        <f>IF(B7="Yes",VLOOKUP(C7,'Nav Ride Score Sunday'!$D$9:$X$39,20,FALSE)," ")</f>
        <v xml:space="preserve"> </v>
      </c>
      <c r="G7" s="249">
        <f>IF(B7="Yes",VLOOKUP(C7,'Nav Ride Score Saturday'!$D$9:$X$39,20,FALSE)+VLOOKUP(C7,'Nav Ride Score Sunday'!$D$9:$X$39,20,FALSE),0)</f>
        <v>0</v>
      </c>
      <c r="H7" s="248" t="str">
        <f>IF(B7="Yes",(RANK(G7,$G$7:$G$39,0))," ")</f>
        <v xml:space="preserve"> </v>
      </c>
      <c r="I7" s="259"/>
      <c r="J7" s="259"/>
      <c r="K7" s="259"/>
      <c r="L7" s="259"/>
      <c r="M7" s="259"/>
      <c r="N7" s="260"/>
    </row>
    <row r="8" spans="2:14" x14ac:dyDescent="0.25">
      <c r="B8" s="257"/>
      <c r="C8" s="258"/>
      <c r="D8" s="258"/>
      <c r="E8" s="249" t="str">
        <f>IF(B8="Yes",VLOOKUP(C8,'Nav Ride Score Saturday'!$D$9:$X$39,20,FALSE)," ")</f>
        <v xml:space="preserve"> </v>
      </c>
      <c r="F8" s="249" t="str">
        <f>IF(B8="Yes",VLOOKUP(C8,'Nav Ride Score Sunday'!$D$9:$X$39,20,FALSE)," ")</f>
        <v xml:space="preserve"> </v>
      </c>
      <c r="G8" s="249">
        <f>IF(B8="Yes",VLOOKUP(C8,'Nav Ride Score Saturday'!$D$9:$X$39,20,FALSE)+VLOOKUP(C8,'Nav Ride Score Sunday'!$D$9:$X$39,20,FALSE),0)</f>
        <v>0</v>
      </c>
      <c r="H8" s="250" t="str">
        <f t="shared" ref="H8:H39" si="0">IF(B8="Yes",(RANK(G8,$G$7:$G$39,0))," ")</f>
        <v xml:space="preserve"> </v>
      </c>
      <c r="I8" s="261"/>
      <c r="J8" s="261"/>
      <c r="K8" s="261"/>
      <c r="L8" s="261"/>
      <c r="M8" s="261"/>
      <c r="N8" s="262"/>
    </row>
    <row r="9" spans="2:14" x14ac:dyDescent="0.25">
      <c r="B9" s="257"/>
      <c r="C9" s="258"/>
      <c r="D9" s="258"/>
      <c r="E9" s="249" t="str">
        <f>IF(B9="Yes",VLOOKUP(C9,'Nav Ride Score Saturday'!$D$9:$X$39,20,FALSE)," ")</f>
        <v xml:space="preserve"> </v>
      </c>
      <c r="F9" s="249" t="str">
        <f>IF(B9="Yes",VLOOKUP(C9,'Nav Ride Score Sunday'!$D$9:$X$39,20,FALSE)," ")</f>
        <v xml:space="preserve"> </v>
      </c>
      <c r="G9" s="249">
        <f>IF(B9="Yes",VLOOKUP(C9,'Nav Ride Score Saturday'!$D$9:$X$39,20,FALSE)+VLOOKUP(C9,'Nav Ride Score Sunday'!$D$9:$X$39,20,FALSE),0)</f>
        <v>0</v>
      </c>
      <c r="H9" s="250" t="str">
        <f t="shared" si="0"/>
        <v xml:space="preserve"> </v>
      </c>
      <c r="I9" s="261"/>
      <c r="J9" s="261"/>
      <c r="K9" s="261"/>
      <c r="L9" s="261"/>
      <c r="M9" s="261"/>
      <c r="N9" s="262"/>
    </row>
    <row r="10" spans="2:14" x14ac:dyDescent="0.25">
      <c r="B10" s="257"/>
      <c r="C10" s="258"/>
      <c r="D10" s="258"/>
      <c r="E10" s="249" t="str">
        <f>IF(B10="Yes",VLOOKUP(C10,'Nav Ride Score Saturday'!$D$9:$X$39,20,FALSE)," ")</f>
        <v xml:space="preserve"> </v>
      </c>
      <c r="F10" s="249" t="str">
        <f>IF(B10="Yes",VLOOKUP(C10,'Nav Ride Score Sunday'!$D$9:$X$39,20,FALSE)," ")</f>
        <v xml:space="preserve"> </v>
      </c>
      <c r="G10" s="249">
        <f>IF(B10="Yes",VLOOKUP(C10,'Nav Ride Score Saturday'!$D$9:$X$39,20,FALSE)+VLOOKUP(C10,'Nav Ride Score Sunday'!$D$9:$X$39,20,FALSE),0)</f>
        <v>0</v>
      </c>
      <c r="H10" s="250" t="str">
        <f t="shared" si="0"/>
        <v xml:space="preserve"> </v>
      </c>
      <c r="I10" s="261"/>
      <c r="J10" s="261"/>
      <c r="K10" s="261"/>
      <c r="L10" s="261"/>
      <c r="M10" s="261"/>
      <c r="N10" s="262"/>
    </row>
    <row r="11" spans="2:14" x14ac:dyDescent="0.25">
      <c r="B11" s="257"/>
      <c r="C11" s="258"/>
      <c r="D11" s="258"/>
      <c r="E11" s="249" t="str">
        <f>IF(B11="Yes",VLOOKUP(C11,'Nav Ride Score Saturday'!$D$9:$X$39,20,FALSE)," ")</f>
        <v xml:space="preserve"> </v>
      </c>
      <c r="F11" s="249" t="str">
        <f>IF(B11="Yes",VLOOKUP(C11,'Nav Ride Score Sunday'!$D$9:$X$39,20,FALSE)," ")</f>
        <v xml:space="preserve"> </v>
      </c>
      <c r="G11" s="249">
        <f>IF(B11="Yes",VLOOKUP(C11,'Nav Ride Score Saturday'!$D$9:$X$39,20,FALSE)+VLOOKUP(C11,'Nav Ride Score Sunday'!$D$9:$X$39,20,FALSE),0)</f>
        <v>0</v>
      </c>
      <c r="H11" s="250" t="str">
        <f t="shared" si="0"/>
        <v xml:space="preserve"> </v>
      </c>
      <c r="I11" s="261"/>
      <c r="J11" s="261"/>
      <c r="K11" s="261"/>
      <c r="L11" s="261"/>
      <c r="M11" s="261"/>
      <c r="N11" s="262"/>
    </row>
    <row r="12" spans="2:14" x14ac:dyDescent="0.25">
      <c r="B12" s="257"/>
      <c r="C12" s="258"/>
      <c r="D12" s="258"/>
      <c r="E12" s="249" t="str">
        <f>IF(B12="Yes",VLOOKUP(C12,'Nav Ride Score Saturday'!$D$9:$X$39,20,FALSE)," ")</f>
        <v xml:space="preserve"> </v>
      </c>
      <c r="F12" s="249" t="str">
        <f>IF(B12="Yes",VLOOKUP(C12,'Nav Ride Score Sunday'!$D$9:$X$39,20,FALSE)," ")</f>
        <v xml:space="preserve"> </v>
      </c>
      <c r="G12" s="249">
        <f>IF(B12="Yes",VLOOKUP(C12,'Nav Ride Score Saturday'!$D$9:$X$39,20,FALSE)+VLOOKUP(C12,'Nav Ride Score Sunday'!$D$9:$X$39,20,FALSE),0)</f>
        <v>0</v>
      </c>
      <c r="H12" s="250" t="str">
        <f t="shared" si="0"/>
        <v xml:space="preserve"> </v>
      </c>
      <c r="I12" s="261"/>
      <c r="J12" s="261"/>
      <c r="K12" s="261"/>
      <c r="L12" s="261"/>
      <c r="M12" s="261"/>
      <c r="N12" s="262"/>
    </row>
    <row r="13" spans="2:14" x14ac:dyDescent="0.25">
      <c r="B13" s="257"/>
      <c r="C13" s="258"/>
      <c r="D13" s="258"/>
      <c r="E13" s="249" t="str">
        <f>IF(B13="Yes",VLOOKUP(C13,'Nav Ride Score Saturday'!$D$9:$X$39,20,FALSE)," ")</f>
        <v xml:space="preserve"> </v>
      </c>
      <c r="F13" s="249" t="str">
        <f>IF(B13="Yes",VLOOKUP(C13,'Nav Ride Score Sunday'!$D$9:$X$39,20,FALSE)," ")</f>
        <v xml:space="preserve"> </v>
      </c>
      <c r="G13" s="249">
        <f>IF(B13="Yes",VLOOKUP(C13,'Nav Ride Score Saturday'!$D$9:$X$39,20,FALSE)+VLOOKUP(C13,'Nav Ride Score Sunday'!$D$9:$X$39,20,FALSE),0)</f>
        <v>0</v>
      </c>
      <c r="H13" s="250" t="str">
        <f t="shared" si="0"/>
        <v xml:space="preserve"> </v>
      </c>
      <c r="I13" s="261"/>
      <c r="J13" s="261"/>
      <c r="K13" s="261"/>
      <c r="L13" s="261"/>
      <c r="M13" s="261"/>
      <c r="N13" s="262"/>
    </row>
    <row r="14" spans="2:14" x14ac:dyDescent="0.25">
      <c r="B14" s="257"/>
      <c r="C14" s="258"/>
      <c r="D14" s="258"/>
      <c r="E14" s="249" t="str">
        <f>IF(B14="Yes",VLOOKUP(C14,'Nav Ride Score Saturday'!$D$9:$X$39,20,FALSE)," ")</f>
        <v xml:space="preserve"> </v>
      </c>
      <c r="F14" s="249" t="str">
        <f>IF(B14="Yes",VLOOKUP(C14,'Nav Ride Score Sunday'!$D$9:$X$39,20,FALSE)," ")</f>
        <v xml:space="preserve"> </v>
      </c>
      <c r="G14" s="249">
        <f>IF(B14="Yes",VLOOKUP(C14,'Nav Ride Score Saturday'!$D$9:$X$39,20,FALSE)+VLOOKUP(C14,'Nav Ride Score Sunday'!$D$9:$X$39,20,FALSE),0)</f>
        <v>0</v>
      </c>
      <c r="H14" s="250" t="str">
        <f t="shared" si="0"/>
        <v xml:space="preserve"> </v>
      </c>
      <c r="I14" s="261"/>
      <c r="J14" s="261"/>
      <c r="K14" s="261"/>
      <c r="L14" s="261"/>
      <c r="M14" s="261"/>
      <c r="N14" s="262"/>
    </row>
    <row r="15" spans="2:14" x14ac:dyDescent="0.25">
      <c r="B15" s="257"/>
      <c r="C15" s="258"/>
      <c r="D15" s="258"/>
      <c r="E15" s="249" t="str">
        <f>IF(B15="Yes",VLOOKUP(C15,'Nav Ride Score Saturday'!$D$9:$X$39,20,FALSE)," ")</f>
        <v xml:space="preserve"> </v>
      </c>
      <c r="F15" s="249" t="str">
        <f>IF(B15="Yes",VLOOKUP(C15,'Nav Ride Score Sunday'!$D$9:$X$39,20,FALSE)," ")</f>
        <v xml:space="preserve"> </v>
      </c>
      <c r="G15" s="249">
        <f>IF(B15="Yes",VLOOKUP(C15,'Nav Ride Score Saturday'!$D$9:$X$39,20,FALSE)+VLOOKUP(C15,'Nav Ride Score Sunday'!$D$9:$X$39,20,FALSE),0)</f>
        <v>0</v>
      </c>
      <c r="H15" s="250" t="str">
        <f t="shared" si="0"/>
        <v xml:space="preserve"> </v>
      </c>
      <c r="I15" s="261"/>
      <c r="J15" s="261"/>
      <c r="K15" s="261"/>
      <c r="L15" s="261"/>
      <c r="M15" s="261"/>
      <c r="N15" s="262"/>
    </row>
    <row r="16" spans="2:14" x14ac:dyDescent="0.25">
      <c r="B16" s="257"/>
      <c r="C16" s="258"/>
      <c r="D16" s="258"/>
      <c r="E16" s="249" t="str">
        <f>IF(B16="Yes",VLOOKUP(C16,'Nav Ride Score Saturday'!$D$9:$X$39,20,FALSE)," ")</f>
        <v xml:space="preserve"> </v>
      </c>
      <c r="F16" s="249" t="str">
        <f>IF(B16="Yes",VLOOKUP(C16,'Nav Ride Score Sunday'!$D$9:$X$39,20,FALSE)," ")</f>
        <v xml:space="preserve"> </v>
      </c>
      <c r="G16" s="249">
        <f>IF(B16="Yes",VLOOKUP(C16,'Nav Ride Score Saturday'!$D$9:$X$39,20,FALSE)+VLOOKUP(C16,'Nav Ride Score Sunday'!$D$9:$X$39,20,FALSE),0)</f>
        <v>0</v>
      </c>
      <c r="H16" s="250" t="str">
        <f t="shared" si="0"/>
        <v xml:space="preserve"> </v>
      </c>
      <c r="I16" s="261"/>
      <c r="J16" s="261"/>
      <c r="K16" s="261"/>
      <c r="L16" s="261"/>
      <c r="M16" s="261"/>
      <c r="N16" s="262"/>
    </row>
    <row r="17" spans="2:14" x14ac:dyDescent="0.25">
      <c r="B17" s="257"/>
      <c r="C17" s="258"/>
      <c r="D17" s="258"/>
      <c r="E17" s="249" t="str">
        <f>IF(B17="Yes",VLOOKUP(C17,'Nav Ride Score Saturday'!$D$9:$X$39,20,FALSE)," ")</f>
        <v xml:space="preserve"> </v>
      </c>
      <c r="F17" s="249" t="str">
        <f>IF(B17="Yes",VLOOKUP(C17,'Nav Ride Score Sunday'!$D$9:$X$39,20,FALSE)," ")</f>
        <v xml:space="preserve"> </v>
      </c>
      <c r="G17" s="249">
        <f>IF(B17="Yes",VLOOKUP(C17,'Nav Ride Score Saturday'!$D$9:$X$39,20,FALSE)+VLOOKUP(C17,'Nav Ride Score Sunday'!$D$9:$X$39,20,FALSE),0)</f>
        <v>0</v>
      </c>
      <c r="H17" s="250" t="str">
        <f t="shared" si="0"/>
        <v xml:space="preserve"> </v>
      </c>
      <c r="I17" s="261"/>
      <c r="J17" s="261"/>
      <c r="K17" s="261"/>
      <c r="L17" s="261"/>
      <c r="M17" s="261"/>
      <c r="N17" s="262"/>
    </row>
    <row r="18" spans="2:14" x14ac:dyDescent="0.25">
      <c r="B18" s="257"/>
      <c r="C18" s="258"/>
      <c r="D18" s="258"/>
      <c r="E18" s="249" t="str">
        <f>IF(B18="Yes",VLOOKUP(C18,'Nav Ride Score Saturday'!$D$9:$X$39,20,FALSE)," ")</f>
        <v xml:space="preserve"> </v>
      </c>
      <c r="F18" s="249" t="str">
        <f>IF(B18="Yes",VLOOKUP(C18,'Nav Ride Score Sunday'!$D$9:$X$39,20,FALSE)," ")</f>
        <v xml:space="preserve"> </v>
      </c>
      <c r="G18" s="249">
        <f>IF(B18="Yes",VLOOKUP(C18,'Nav Ride Score Saturday'!$D$9:$X$39,20,FALSE)+VLOOKUP(C18,'Nav Ride Score Sunday'!$D$9:$X$39,20,FALSE),0)</f>
        <v>0</v>
      </c>
      <c r="H18" s="250" t="str">
        <f t="shared" si="0"/>
        <v xml:space="preserve"> </v>
      </c>
      <c r="I18" s="261"/>
      <c r="J18" s="261"/>
      <c r="K18" s="261"/>
      <c r="L18" s="261"/>
      <c r="M18" s="261"/>
      <c r="N18" s="262"/>
    </row>
    <row r="19" spans="2:14" x14ac:dyDescent="0.25">
      <c r="B19" s="257"/>
      <c r="C19" s="258"/>
      <c r="D19" s="258"/>
      <c r="E19" s="249" t="str">
        <f>IF(B19="Yes",VLOOKUP(C19,'Nav Ride Score Saturday'!$D$9:$X$39,20,FALSE)," ")</f>
        <v xml:space="preserve"> </v>
      </c>
      <c r="F19" s="249" t="str">
        <f>IF(B19="Yes",VLOOKUP(C19,'Nav Ride Score Sunday'!$D$9:$X$39,20,FALSE)," ")</f>
        <v xml:space="preserve"> </v>
      </c>
      <c r="G19" s="249">
        <f>IF(B19="Yes",VLOOKUP(C19,'Nav Ride Score Saturday'!$D$9:$X$39,20,FALSE)+VLOOKUP(C19,'Nav Ride Score Sunday'!$D$9:$X$39,20,FALSE),0)</f>
        <v>0</v>
      </c>
      <c r="H19" s="250" t="str">
        <f t="shared" si="0"/>
        <v xml:space="preserve"> </v>
      </c>
      <c r="I19" s="261"/>
      <c r="J19" s="261"/>
      <c r="K19" s="261"/>
      <c r="L19" s="261"/>
      <c r="M19" s="261"/>
      <c r="N19" s="262"/>
    </row>
    <row r="20" spans="2:14" x14ac:dyDescent="0.25">
      <c r="B20" s="257"/>
      <c r="C20" s="258"/>
      <c r="D20" s="258"/>
      <c r="E20" s="249" t="str">
        <f>IF(B20="Yes",VLOOKUP(C20,'Nav Ride Score Saturday'!$D$9:$X$39,20,FALSE)," ")</f>
        <v xml:space="preserve"> </v>
      </c>
      <c r="F20" s="249" t="str">
        <f>IF(B20="Yes",VLOOKUP(C20,'Nav Ride Score Sunday'!$D$9:$X$39,20,FALSE)," ")</f>
        <v xml:space="preserve"> </v>
      </c>
      <c r="G20" s="249">
        <f>IF(B20="Yes",VLOOKUP(C20,'Nav Ride Score Saturday'!$D$9:$X$39,20,FALSE)+VLOOKUP(C20,'Nav Ride Score Sunday'!$D$9:$X$39,20,FALSE),0)</f>
        <v>0</v>
      </c>
      <c r="H20" s="250" t="str">
        <f t="shared" si="0"/>
        <v xml:space="preserve"> </v>
      </c>
      <c r="I20" s="261"/>
      <c r="J20" s="261"/>
      <c r="K20" s="261"/>
      <c r="L20" s="261"/>
      <c r="M20" s="261"/>
      <c r="N20" s="262"/>
    </row>
    <row r="21" spans="2:14" x14ac:dyDescent="0.25">
      <c r="B21" s="257"/>
      <c r="C21" s="258"/>
      <c r="D21" s="258"/>
      <c r="E21" s="249" t="str">
        <f>IF(B21="Yes",VLOOKUP(C21,'Nav Ride Score Saturday'!$D$9:$X$39,20,FALSE)," ")</f>
        <v xml:space="preserve"> </v>
      </c>
      <c r="F21" s="249" t="str">
        <f>IF(B21="Yes",VLOOKUP(C21,'Nav Ride Score Sunday'!$D$9:$X$39,20,FALSE)," ")</f>
        <v xml:space="preserve"> </v>
      </c>
      <c r="G21" s="249">
        <f>IF(B21="Yes",VLOOKUP(C21,'Nav Ride Score Saturday'!$D$9:$X$39,20,FALSE)+VLOOKUP(C21,'Nav Ride Score Sunday'!$D$9:$X$39,20,FALSE),0)</f>
        <v>0</v>
      </c>
      <c r="H21" s="250" t="str">
        <f t="shared" si="0"/>
        <v xml:space="preserve"> </v>
      </c>
      <c r="I21" s="261"/>
      <c r="J21" s="261"/>
      <c r="K21" s="261"/>
      <c r="L21" s="261"/>
      <c r="M21" s="261"/>
      <c r="N21" s="262"/>
    </row>
    <row r="22" spans="2:14" x14ac:dyDescent="0.25">
      <c r="B22" s="257"/>
      <c r="C22" s="258"/>
      <c r="D22" s="258"/>
      <c r="E22" s="249" t="str">
        <f>IF(B22="Yes",VLOOKUP(C22,'Nav Ride Score Saturday'!$D$9:$X$39,20,FALSE)," ")</f>
        <v xml:space="preserve"> </v>
      </c>
      <c r="F22" s="249" t="str">
        <f>IF(B22="Yes",VLOOKUP(C22,'Nav Ride Score Sunday'!$D$9:$X$39,20,FALSE)," ")</f>
        <v xml:space="preserve"> </v>
      </c>
      <c r="G22" s="249">
        <f>IF(B22="Yes",VLOOKUP(C22,'Nav Ride Score Saturday'!$D$9:$X$39,20,FALSE)+VLOOKUP(C22,'Nav Ride Score Sunday'!$D$9:$X$39,20,FALSE),0)</f>
        <v>0</v>
      </c>
      <c r="H22" s="250" t="str">
        <f t="shared" si="0"/>
        <v xml:space="preserve"> </v>
      </c>
      <c r="I22" s="261"/>
      <c r="J22" s="261"/>
      <c r="K22" s="261"/>
      <c r="L22" s="261"/>
      <c r="M22" s="261"/>
      <c r="N22" s="262"/>
    </row>
    <row r="23" spans="2:14" x14ac:dyDescent="0.25">
      <c r="B23" s="257"/>
      <c r="C23" s="258"/>
      <c r="D23" s="258"/>
      <c r="E23" s="249" t="str">
        <f>IF(B23="Yes",VLOOKUP(C23,'Nav Ride Score Saturday'!$D$9:$X$39,20,FALSE)," ")</f>
        <v xml:space="preserve"> </v>
      </c>
      <c r="F23" s="249" t="str">
        <f>IF(B23="Yes",VLOOKUP(C23,'Nav Ride Score Sunday'!$D$9:$X$39,20,FALSE)," ")</f>
        <v xml:space="preserve"> </v>
      </c>
      <c r="G23" s="249">
        <f>IF(B23="Yes",VLOOKUP(C23,'Nav Ride Score Saturday'!$D$9:$X$39,20,FALSE)+VLOOKUP(C23,'Nav Ride Score Sunday'!$D$9:$X$39,20,FALSE),0)</f>
        <v>0</v>
      </c>
      <c r="H23" s="250" t="str">
        <f t="shared" si="0"/>
        <v xml:space="preserve"> </v>
      </c>
      <c r="I23" s="261"/>
      <c r="J23" s="261"/>
      <c r="K23" s="261"/>
      <c r="L23" s="261"/>
      <c r="M23" s="261"/>
      <c r="N23" s="262"/>
    </row>
    <row r="24" spans="2:14" x14ac:dyDescent="0.25">
      <c r="B24" s="257"/>
      <c r="C24" s="258"/>
      <c r="D24" s="258"/>
      <c r="E24" s="249" t="str">
        <f>IF(B24="Yes",VLOOKUP(C24,'Nav Ride Score Saturday'!$D$9:$X$39,20,FALSE)," ")</f>
        <v xml:space="preserve"> </v>
      </c>
      <c r="F24" s="249" t="str">
        <f>IF(B24="Yes",VLOOKUP(C24,'Nav Ride Score Sunday'!$D$9:$X$39,20,FALSE)," ")</f>
        <v xml:space="preserve"> </v>
      </c>
      <c r="G24" s="249">
        <f>IF(B24="Yes",VLOOKUP(C24,'Nav Ride Score Saturday'!$D$9:$X$39,20,FALSE)+VLOOKUP(C24,'Nav Ride Score Sunday'!$D$9:$X$39,20,FALSE),0)</f>
        <v>0</v>
      </c>
      <c r="H24" s="250" t="str">
        <f t="shared" si="0"/>
        <v xml:space="preserve"> </v>
      </c>
      <c r="I24" s="261"/>
      <c r="J24" s="261"/>
      <c r="K24" s="261"/>
      <c r="L24" s="261"/>
      <c r="M24" s="261"/>
      <c r="N24" s="262"/>
    </row>
    <row r="25" spans="2:14" x14ac:dyDescent="0.25">
      <c r="B25" s="257"/>
      <c r="C25" s="258"/>
      <c r="D25" s="258"/>
      <c r="E25" s="249" t="str">
        <f>IF(B25="Yes",VLOOKUP(C25,'Nav Ride Score Saturday'!$D$9:$X$39,20,FALSE)," ")</f>
        <v xml:space="preserve"> </v>
      </c>
      <c r="F25" s="249" t="str">
        <f>IF(B25="Yes",VLOOKUP(C25,'Nav Ride Score Sunday'!$D$9:$X$39,20,FALSE)," ")</f>
        <v xml:space="preserve"> </v>
      </c>
      <c r="G25" s="249">
        <f>IF(B25="Yes",VLOOKUP(C25,'Nav Ride Score Saturday'!$D$9:$X$39,20,FALSE)+VLOOKUP(C25,'Nav Ride Score Sunday'!$D$9:$X$39,20,FALSE),0)</f>
        <v>0</v>
      </c>
      <c r="H25" s="250" t="str">
        <f t="shared" si="0"/>
        <v xml:space="preserve"> </v>
      </c>
      <c r="I25" s="261"/>
      <c r="J25" s="261"/>
      <c r="K25" s="261"/>
      <c r="L25" s="261"/>
      <c r="M25" s="261"/>
      <c r="N25" s="262"/>
    </row>
    <row r="26" spans="2:14" x14ac:dyDescent="0.25">
      <c r="B26" s="257"/>
      <c r="C26" s="258"/>
      <c r="D26" s="258"/>
      <c r="E26" s="249" t="str">
        <f>IF(B26="Yes",VLOOKUP(C26,'Nav Ride Score Saturday'!$D$9:$X$39,20,FALSE)," ")</f>
        <v xml:space="preserve"> </v>
      </c>
      <c r="F26" s="249" t="str">
        <f>IF(B26="Yes",VLOOKUP(C26,'Nav Ride Score Sunday'!$D$9:$X$39,20,FALSE)," ")</f>
        <v xml:space="preserve"> </v>
      </c>
      <c r="G26" s="249">
        <f>IF(B26="Yes",VLOOKUP(C26,'Nav Ride Score Saturday'!$D$9:$X$39,20,FALSE)+VLOOKUP(C26,'Nav Ride Score Sunday'!$D$9:$X$39,20,FALSE),0)</f>
        <v>0</v>
      </c>
      <c r="H26" s="250" t="str">
        <f t="shared" si="0"/>
        <v xml:space="preserve"> </v>
      </c>
      <c r="I26" s="261"/>
      <c r="J26" s="261"/>
      <c r="K26" s="261"/>
      <c r="L26" s="261"/>
      <c r="M26" s="261"/>
      <c r="N26" s="262"/>
    </row>
    <row r="27" spans="2:14" x14ac:dyDescent="0.25">
      <c r="B27" s="257"/>
      <c r="C27" s="258"/>
      <c r="D27" s="258"/>
      <c r="E27" s="249" t="str">
        <f>IF(B27="Yes",VLOOKUP(C27,'Nav Ride Score Saturday'!$D$9:$X$39,20,FALSE)," ")</f>
        <v xml:space="preserve"> </v>
      </c>
      <c r="F27" s="249" t="str">
        <f>IF(B27="Yes",VLOOKUP(C27,'Nav Ride Score Sunday'!$D$9:$X$39,20,FALSE)," ")</f>
        <v xml:space="preserve"> </v>
      </c>
      <c r="G27" s="249">
        <f>IF(B27="Yes",VLOOKUP(C27,'Nav Ride Score Saturday'!$D$9:$X$39,20,FALSE)+VLOOKUP(C27,'Nav Ride Score Sunday'!$D$9:$X$39,20,FALSE),0)</f>
        <v>0</v>
      </c>
      <c r="H27" s="250" t="str">
        <f t="shared" si="0"/>
        <v xml:space="preserve"> </v>
      </c>
      <c r="I27" s="261"/>
      <c r="J27" s="261"/>
      <c r="K27" s="261"/>
      <c r="L27" s="261"/>
      <c r="M27" s="261"/>
      <c r="N27" s="262"/>
    </row>
    <row r="28" spans="2:14" x14ac:dyDescent="0.25">
      <c r="B28" s="257"/>
      <c r="C28" s="258"/>
      <c r="D28" s="258"/>
      <c r="E28" s="249" t="str">
        <f>IF(B28="Yes",VLOOKUP(C28,'Nav Ride Score Saturday'!$D$9:$X$39,20,FALSE)," ")</f>
        <v xml:space="preserve"> </v>
      </c>
      <c r="F28" s="249" t="str">
        <f>IF(B28="Yes",VLOOKUP(C28,'Nav Ride Score Sunday'!$D$9:$X$39,20,FALSE)," ")</f>
        <v xml:space="preserve"> </v>
      </c>
      <c r="G28" s="249">
        <f>IF(B28="Yes",VLOOKUP(C28,'Nav Ride Score Saturday'!$D$9:$X$39,20,FALSE)+VLOOKUP(C28,'Nav Ride Score Sunday'!$D$9:$X$39,20,FALSE),0)</f>
        <v>0</v>
      </c>
      <c r="H28" s="250" t="str">
        <f t="shared" si="0"/>
        <v xml:space="preserve"> </v>
      </c>
      <c r="I28" s="261"/>
      <c r="J28" s="261"/>
      <c r="K28" s="261"/>
      <c r="L28" s="261"/>
      <c r="M28" s="261"/>
      <c r="N28" s="262"/>
    </row>
    <row r="29" spans="2:14" x14ac:dyDescent="0.25">
      <c r="B29" s="257"/>
      <c r="C29" s="258"/>
      <c r="D29" s="258"/>
      <c r="E29" s="249" t="str">
        <f>IF(B29="Yes",VLOOKUP(C29,'Nav Ride Score Saturday'!$D$9:$X$39,20,FALSE)," ")</f>
        <v xml:space="preserve"> </v>
      </c>
      <c r="F29" s="249" t="str">
        <f>IF(B29="Yes",VLOOKUP(C29,'Nav Ride Score Sunday'!$D$9:$X$39,20,FALSE)," ")</f>
        <v xml:space="preserve"> </v>
      </c>
      <c r="G29" s="249">
        <f>IF(B29="Yes",VLOOKUP(C29,'Nav Ride Score Saturday'!$D$9:$X$39,20,FALSE)+VLOOKUP(C29,'Nav Ride Score Sunday'!$D$9:$X$39,20,FALSE),0)</f>
        <v>0</v>
      </c>
      <c r="H29" s="250" t="str">
        <f t="shared" si="0"/>
        <v xml:space="preserve"> </v>
      </c>
      <c r="I29" s="261"/>
      <c r="J29" s="261"/>
      <c r="K29" s="261"/>
      <c r="L29" s="261"/>
      <c r="M29" s="261"/>
      <c r="N29" s="262"/>
    </row>
    <row r="30" spans="2:14" x14ac:dyDescent="0.25">
      <c r="B30" s="257"/>
      <c r="C30" s="258"/>
      <c r="D30" s="258"/>
      <c r="E30" s="249" t="str">
        <f>IF(B30="Yes",VLOOKUP(C30,'Nav Ride Score Saturday'!$D$9:$X$39,20,FALSE)," ")</f>
        <v xml:space="preserve"> </v>
      </c>
      <c r="F30" s="249" t="str">
        <f>IF(B30="Yes",VLOOKUP(C30,'Nav Ride Score Sunday'!$D$9:$X$39,20,FALSE)," ")</f>
        <v xml:space="preserve"> </v>
      </c>
      <c r="G30" s="249">
        <f>IF(B30="Yes",VLOOKUP(C30,'Nav Ride Score Saturday'!$D$9:$X$39,20,FALSE)+VLOOKUP(C30,'Nav Ride Score Sunday'!$D$9:$X$39,20,FALSE),0)</f>
        <v>0</v>
      </c>
      <c r="H30" s="250" t="str">
        <f t="shared" si="0"/>
        <v xml:space="preserve"> </v>
      </c>
      <c r="I30" s="261"/>
      <c r="J30" s="261"/>
      <c r="K30" s="261"/>
      <c r="L30" s="261"/>
      <c r="M30" s="261"/>
      <c r="N30" s="262"/>
    </row>
    <row r="31" spans="2:14" x14ac:dyDescent="0.25">
      <c r="B31" s="257"/>
      <c r="C31" s="258"/>
      <c r="D31" s="258"/>
      <c r="E31" s="249" t="str">
        <f>IF(B31="Yes",VLOOKUP(C31,'Nav Ride Score Saturday'!$D$9:$X$39,20,FALSE)," ")</f>
        <v xml:space="preserve"> </v>
      </c>
      <c r="F31" s="249" t="str">
        <f>IF(B31="Yes",VLOOKUP(C31,'Nav Ride Score Sunday'!$D$9:$X$39,20,FALSE)," ")</f>
        <v xml:space="preserve"> </v>
      </c>
      <c r="G31" s="249">
        <f>IF(B31="Yes",VLOOKUP(C31,'Nav Ride Score Saturday'!$D$9:$X$39,20,FALSE)+VLOOKUP(C31,'Nav Ride Score Sunday'!$D$9:$X$39,20,FALSE),0)</f>
        <v>0</v>
      </c>
      <c r="H31" s="250" t="str">
        <f t="shared" si="0"/>
        <v xml:space="preserve"> </v>
      </c>
      <c r="I31" s="261"/>
      <c r="J31" s="261"/>
      <c r="K31" s="261"/>
      <c r="L31" s="261"/>
      <c r="M31" s="261"/>
      <c r="N31" s="262"/>
    </row>
    <row r="32" spans="2:14" x14ac:dyDescent="0.25">
      <c r="B32" s="257"/>
      <c r="C32" s="258"/>
      <c r="D32" s="258"/>
      <c r="E32" s="249" t="str">
        <f>IF(B32="Yes",VLOOKUP(C32,'Nav Ride Score Saturday'!$D$9:$X$39,20,FALSE)," ")</f>
        <v xml:space="preserve"> </v>
      </c>
      <c r="F32" s="249" t="str">
        <f>IF(B32="Yes",VLOOKUP(C32,'Nav Ride Score Sunday'!$D$9:$X$39,20,FALSE)," ")</f>
        <v xml:space="preserve"> </v>
      </c>
      <c r="G32" s="249">
        <f>IF(B32="Yes",VLOOKUP(C32,'Nav Ride Score Saturday'!$D$9:$X$39,20,FALSE)+VLOOKUP(C32,'Nav Ride Score Sunday'!$D$9:$X$39,20,FALSE),0)</f>
        <v>0</v>
      </c>
      <c r="H32" s="250" t="str">
        <f t="shared" si="0"/>
        <v xml:space="preserve"> </v>
      </c>
      <c r="I32" s="261"/>
      <c r="J32" s="261"/>
      <c r="K32" s="261"/>
      <c r="L32" s="261"/>
      <c r="M32" s="261"/>
      <c r="N32" s="262"/>
    </row>
    <row r="33" spans="2:14" x14ac:dyDescent="0.25">
      <c r="B33" s="257"/>
      <c r="C33" s="258"/>
      <c r="D33" s="258"/>
      <c r="E33" s="249" t="str">
        <f>IF(B33="Yes",VLOOKUP(C33,'Nav Ride Score Saturday'!$D$9:$X$39,20,FALSE)," ")</f>
        <v xml:space="preserve"> </v>
      </c>
      <c r="F33" s="249" t="str">
        <f>IF(B33="Yes",VLOOKUP(C33,'Nav Ride Score Sunday'!$D$9:$X$39,20,FALSE)," ")</f>
        <v xml:space="preserve"> </v>
      </c>
      <c r="G33" s="249">
        <f>IF(B33="Yes",VLOOKUP(C33,'Nav Ride Score Saturday'!$D$9:$X$39,20,FALSE)+VLOOKUP(C33,'Nav Ride Score Sunday'!$D$9:$X$39,20,FALSE),0)</f>
        <v>0</v>
      </c>
      <c r="H33" s="250" t="str">
        <f t="shared" si="0"/>
        <v xml:space="preserve"> </v>
      </c>
      <c r="I33" s="261"/>
      <c r="J33" s="261"/>
      <c r="K33" s="261"/>
      <c r="L33" s="261"/>
      <c r="M33" s="261"/>
      <c r="N33" s="262"/>
    </row>
    <row r="34" spans="2:14" x14ac:dyDescent="0.25">
      <c r="B34" s="257"/>
      <c r="C34" s="258"/>
      <c r="D34" s="258"/>
      <c r="E34" s="249" t="str">
        <f>IF(B34="Yes",VLOOKUP(C34,'Nav Ride Score Saturday'!$D$9:$X$39,20,FALSE)," ")</f>
        <v xml:space="preserve"> </v>
      </c>
      <c r="F34" s="249" t="str">
        <f>IF(B34="Yes",VLOOKUP(C34,'Nav Ride Score Sunday'!$D$9:$X$39,20,FALSE)," ")</f>
        <v xml:space="preserve"> </v>
      </c>
      <c r="G34" s="249">
        <f>IF(B34="Yes",VLOOKUP(C34,'Nav Ride Score Saturday'!$D$9:$X$39,20,FALSE)+VLOOKUP(C34,'Nav Ride Score Sunday'!$D$9:$X$39,20,FALSE),0)</f>
        <v>0</v>
      </c>
      <c r="H34" s="250" t="str">
        <f t="shared" si="0"/>
        <v xml:space="preserve"> </v>
      </c>
      <c r="I34" s="261"/>
      <c r="J34" s="261"/>
      <c r="K34" s="261"/>
      <c r="L34" s="261"/>
      <c r="M34" s="261"/>
      <c r="N34" s="262"/>
    </row>
    <row r="35" spans="2:14" x14ac:dyDescent="0.25">
      <c r="B35" s="257"/>
      <c r="C35" s="258"/>
      <c r="D35" s="258"/>
      <c r="E35" s="249" t="str">
        <f>IF(B35="Yes",VLOOKUP(C35,'Nav Ride Score Saturday'!$D$9:$X$39,20,FALSE)," ")</f>
        <v xml:space="preserve"> </v>
      </c>
      <c r="F35" s="249" t="str">
        <f>IF(B35="Yes",VLOOKUP(C35,'Nav Ride Score Sunday'!$D$9:$X$39,20,FALSE)," ")</f>
        <v xml:space="preserve"> </v>
      </c>
      <c r="G35" s="249">
        <f>IF(B35="Yes",VLOOKUP(C35,'Nav Ride Score Saturday'!$D$9:$X$39,20,FALSE)+VLOOKUP(C35,'Nav Ride Score Sunday'!$D$9:$X$39,20,FALSE),0)</f>
        <v>0</v>
      </c>
      <c r="H35" s="250" t="str">
        <f t="shared" si="0"/>
        <v xml:space="preserve"> </v>
      </c>
      <c r="I35" s="261"/>
      <c r="J35" s="261"/>
      <c r="K35" s="261"/>
      <c r="L35" s="261"/>
      <c r="M35" s="261"/>
      <c r="N35" s="262"/>
    </row>
    <row r="36" spans="2:14" x14ac:dyDescent="0.25">
      <c r="B36" s="257"/>
      <c r="C36" s="258"/>
      <c r="D36" s="258"/>
      <c r="E36" s="249" t="str">
        <f>IF(B36="Yes",VLOOKUP(C36,'Nav Ride Score Saturday'!$D$9:$X$39,20,FALSE)," ")</f>
        <v xml:space="preserve"> </v>
      </c>
      <c r="F36" s="249" t="str">
        <f>IF(B36="Yes",VLOOKUP(C36,'Nav Ride Score Sunday'!$D$9:$X$39,20,FALSE)," ")</f>
        <v xml:space="preserve"> </v>
      </c>
      <c r="G36" s="249">
        <f>IF(B36="Yes",VLOOKUP(C36,'Nav Ride Score Saturday'!$D$9:$X$39,20,FALSE)+VLOOKUP(C36,'Nav Ride Score Sunday'!$D$9:$X$39,20,FALSE),0)</f>
        <v>0</v>
      </c>
      <c r="H36" s="250" t="str">
        <f t="shared" si="0"/>
        <v xml:space="preserve"> </v>
      </c>
      <c r="I36" s="261"/>
      <c r="J36" s="261"/>
      <c r="K36" s="261"/>
      <c r="L36" s="261"/>
      <c r="M36" s="261"/>
      <c r="N36" s="262"/>
    </row>
    <row r="37" spans="2:14" x14ac:dyDescent="0.25">
      <c r="B37" s="257"/>
      <c r="C37" s="258"/>
      <c r="D37" s="258"/>
      <c r="E37" s="249" t="str">
        <f>IF(B37="Yes",VLOOKUP(C37,'Nav Ride Score Saturday'!$D$9:$X$39,20,FALSE)," ")</f>
        <v xml:space="preserve"> </v>
      </c>
      <c r="F37" s="249" t="str">
        <f>IF(B37="Yes",VLOOKUP(C37,'Nav Ride Score Sunday'!$D$9:$X$39,20,FALSE)," ")</f>
        <v xml:space="preserve"> </v>
      </c>
      <c r="G37" s="249">
        <f>IF(B37="Yes",VLOOKUP(C37,'Nav Ride Score Saturday'!$D$9:$X$39,20,FALSE)+VLOOKUP(C37,'Nav Ride Score Sunday'!$D$9:$X$39,20,FALSE),0)</f>
        <v>0</v>
      </c>
      <c r="H37" s="250" t="str">
        <f t="shared" si="0"/>
        <v xml:space="preserve"> </v>
      </c>
      <c r="I37" s="261"/>
      <c r="J37" s="261"/>
      <c r="K37" s="261"/>
      <c r="L37" s="261"/>
      <c r="M37" s="261"/>
      <c r="N37" s="262"/>
    </row>
    <row r="38" spans="2:14" x14ac:dyDescent="0.25">
      <c r="B38" s="257"/>
      <c r="C38" s="258"/>
      <c r="D38" s="258"/>
      <c r="E38" s="249" t="str">
        <f>IF(B38="Yes",VLOOKUP(C38,'Nav Ride Score Saturday'!$D$9:$X$39,20,FALSE)," ")</f>
        <v xml:space="preserve"> </v>
      </c>
      <c r="F38" s="249" t="str">
        <f>IF(B38="Yes",VLOOKUP(C38,'Nav Ride Score Sunday'!$D$9:$X$39,20,FALSE)," ")</f>
        <v xml:space="preserve"> </v>
      </c>
      <c r="G38" s="249">
        <f>IF(B38="Yes",VLOOKUP(C38,'Nav Ride Score Saturday'!$D$9:$X$39,20,FALSE)+VLOOKUP(C38,'Nav Ride Score Sunday'!$D$9:$X$39,20,FALSE),0)</f>
        <v>0</v>
      </c>
      <c r="H38" s="250" t="str">
        <f t="shared" si="0"/>
        <v xml:space="preserve"> </v>
      </c>
      <c r="I38" s="261"/>
      <c r="J38" s="261"/>
      <c r="K38" s="261"/>
      <c r="L38" s="261"/>
      <c r="M38" s="261"/>
      <c r="N38" s="262"/>
    </row>
    <row r="39" spans="2:14" x14ac:dyDescent="0.25">
      <c r="B39" s="257"/>
      <c r="C39" s="258"/>
      <c r="D39" s="258"/>
      <c r="E39" s="249" t="str">
        <f>IF(B39="Yes",VLOOKUP(C39,'Nav Ride Score Saturday'!$D$9:$X$39,20,FALSE)," ")</f>
        <v xml:space="preserve"> </v>
      </c>
      <c r="F39" s="249" t="str">
        <f>IF(B39="Yes",VLOOKUP(C39,'Nav Ride Score Sunday'!$D$9:$X$39,20,FALSE)," ")</f>
        <v xml:space="preserve"> </v>
      </c>
      <c r="G39" s="249">
        <f>IF(B39="Yes",VLOOKUP(C39,'Nav Ride Score Saturday'!$D$9:$X$39,20,FALSE)+VLOOKUP(C39,'Nav Ride Score Sunday'!$D$9:$X$39,20,FALSE),0)</f>
        <v>0</v>
      </c>
      <c r="H39" s="250" t="str">
        <f t="shared" si="0"/>
        <v xml:space="preserve"> </v>
      </c>
      <c r="I39" s="261"/>
      <c r="J39" s="261"/>
      <c r="K39" s="261"/>
      <c r="L39" s="261"/>
      <c r="M39" s="261"/>
      <c r="N39" s="262"/>
    </row>
    <row r="40" spans="2:14" ht="15.75" thickBot="1" x14ac:dyDescent="0.3">
      <c r="B40" s="251"/>
      <c r="C40" s="252"/>
      <c r="D40" s="252"/>
      <c r="E40" s="252"/>
      <c r="F40" s="252"/>
      <c r="G40" s="252"/>
      <c r="H40" s="253"/>
      <c r="I40" s="252"/>
      <c r="J40" s="252"/>
      <c r="K40" s="252"/>
      <c r="L40" s="252"/>
      <c r="M40" s="252"/>
      <c r="N40" s="254"/>
    </row>
    <row r="41" spans="2:14" ht="15.75" thickTop="1" x14ac:dyDescent="0.25"/>
  </sheetData>
  <sheetProtection algorithmName="SHA-512" hashValue="OhoVA0EJWe8D1PVx+NypXmUOgnY4/MThJOwS13/d7IbzyUcEVb/MLrxhTs4oPADucop7Yi5lzsrLmV5+spZUyw==" saltValue="twRVjEsqCQii2KLqwI7efw==" spinCount="100000" sheet="1" objects="1" scenarios="1"/>
  <autoFilter ref="B6:N33" xr:uid="{1DCA9FA4-D8C9-40B4-A98C-BF9772AC4AD0}"/>
  <mergeCells count="2">
    <mergeCell ref="L2:M2"/>
    <mergeCell ref="L4:M4"/>
  </mergeCells>
  <conditionalFormatting sqref="B7:H39">
    <cfRule type="expression" dxfId="1" priority="1">
      <formula>$H7=2</formula>
    </cfRule>
    <cfRule type="expression" dxfId="0" priority="2">
      <formula>$H7=1</formula>
    </cfRule>
  </conditionalFormatting>
  <pageMargins left="0.70866141732283472" right="0.70866141732283472" top="0.74803149606299213" bottom="0.74803149606299213" header="0.31496062992125984" footer="0.31496062992125984"/>
  <pageSetup paperSize="9" scale="88" orientation="portrait"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20F3A969-0D59-4E2A-8509-9DAEC16107C4}">
          <x14:formula1>
            <xm:f>Instructions!$M$7:$M$8</xm:f>
          </x14:formula1>
          <xm:sqref>B7:B39 I7:K39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W o r k b o o k S t a t e   x m l n s : i = " h t t p : / / w w w . w 3 . o r g / 2 0 0 1 / X M L S c h e m a - i n s t a n c e "   x m l n s = " h t t p : / / s c h e m a s . m i c r o s o f t . c o m / P o w e r B I A d d I n " > < L a s t P r o v i d e d R a n g e N a m e I d > 0 < / L a s t P r o v i d e d R a n g e N a m e I d > < L a s t U s e d G r o u p O b j e c t I d > < / L a s t U s e d G r o u p O b j e c t I d > < T i l e s L i s t > < T i l e s / > < / T i l e s L i s t > < / W o r k b o o k S t a t e > 
</file>

<file path=customXml/item2.xml><?xml version="1.0" encoding="utf-8"?>
<ct:contentTypeSchema xmlns:ct="http://schemas.microsoft.com/office/2006/metadata/contentType" xmlns:ma="http://schemas.microsoft.com/office/2006/metadata/properties/metaAttributes" ct:_="" ma:_="" ma:contentTypeName="Document" ma:contentTypeID="0x010100E5DBE7009EDD284ABEAAE23C2493E612" ma:contentTypeVersion="17" ma:contentTypeDescription="Create a new document." ma:contentTypeScope="" ma:versionID="f7c5c2305ebbff9209f0bb45ca17baa5">
  <xsd:schema xmlns:xsd="http://www.w3.org/2001/XMLSchema" xmlns:xs="http://www.w3.org/2001/XMLSchema" xmlns:p="http://schemas.microsoft.com/office/2006/metadata/properties" xmlns:ns2="784a519f-5bb3-4864-8a4f-bbab8affcb3a" xmlns:ns3="91b346fc-5949-452e-9836-922d3223ed9d" targetNamespace="http://schemas.microsoft.com/office/2006/metadata/properties" ma:root="true" ma:fieldsID="f2a169809b0fd24c4064451251bc86f7" ns2:_="" ns3:_="">
    <xsd:import namespace="784a519f-5bb3-4864-8a4f-bbab8affcb3a"/>
    <xsd:import namespace="91b346fc-5949-452e-9836-922d3223ed9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4a519f-5bb3-4864-8a4f-bbab8affcb3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88b35556-c8c6-4abd-8704-7a1afa3b4e20}" ma:internalName="TaxCatchAll" ma:showField="CatchAllData" ma:web="784a519f-5bb3-4864-8a4f-bbab8affcb3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1b346fc-5949-452e-9836-922d3223ed9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6cb69c9a-8a93-413d-80c9-4d885673995c"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91b346fc-5949-452e-9836-922d3223ed9d">
      <Terms xmlns="http://schemas.microsoft.com/office/infopath/2007/PartnerControls"/>
    </lcf76f155ced4ddcb4097134ff3c332f>
    <TaxCatchAll xmlns="784a519f-5bb3-4864-8a4f-bbab8affcb3a" xsi:nil="true"/>
  </documentManagement>
</p:properties>
</file>

<file path=customXml/itemProps1.xml><?xml version="1.0" encoding="utf-8"?>
<ds:datastoreItem xmlns:ds="http://schemas.openxmlformats.org/officeDocument/2006/customXml" ds:itemID="{665EE62D-712D-4581-AE05-3E81671A5B2B}">
  <ds:schemaRefs>
    <ds:schemaRef ds:uri="http://schemas.microsoft.com/PowerBIAddIn"/>
  </ds:schemaRefs>
</ds:datastoreItem>
</file>

<file path=customXml/itemProps2.xml><?xml version="1.0" encoding="utf-8"?>
<ds:datastoreItem xmlns:ds="http://schemas.openxmlformats.org/officeDocument/2006/customXml" ds:itemID="{85D00DFB-CFB1-467B-9E4D-FAB3DE300F31}"/>
</file>

<file path=customXml/itemProps3.xml><?xml version="1.0" encoding="utf-8"?>
<ds:datastoreItem xmlns:ds="http://schemas.openxmlformats.org/officeDocument/2006/customXml" ds:itemID="{90267381-94B2-4C5B-A001-3D15EFB6A4B8}"/>
</file>

<file path=customXml/itemProps4.xml><?xml version="1.0" encoding="utf-8"?>
<ds:datastoreItem xmlns:ds="http://schemas.openxmlformats.org/officeDocument/2006/customXml" ds:itemID="{9FC276DC-E0FE-44DC-83B8-61D14BD60F9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Instructions</vt:lpstr>
      <vt:lpstr>Nav Ride Draw Saturday</vt:lpstr>
      <vt:lpstr>Questions Saturday</vt:lpstr>
      <vt:lpstr>Nav Ride Score Saturday</vt:lpstr>
      <vt:lpstr>Nav Ride Draw Sunday</vt:lpstr>
      <vt:lpstr>Questions Sunday</vt:lpstr>
      <vt:lpstr>Nav Ride Score Sunday</vt:lpstr>
      <vt:lpstr>Riders Jackpot </vt:lpstr>
      <vt:lpstr>Instructions!Print_Area</vt:lpstr>
      <vt:lpstr>'Nav Ride Draw Saturday'!Print_Area</vt:lpstr>
      <vt:lpstr>'Nav Ride Draw Sunday'!Print_Area</vt:lpstr>
      <vt:lpstr>'Nav Ride Score Saturday'!Print_Area</vt:lpstr>
      <vt:lpstr>'Nav Ride Score Sunday'!Print_Area</vt:lpstr>
      <vt:lpstr>'Questions Saturday'!Print_Area</vt:lpstr>
      <vt:lpstr>'Questions Sunday'!Print_Area</vt:lpstr>
      <vt:lpstr>'Riders Jackpot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Beaton</dc:creator>
  <cp:lastModifiedBy>Lisa Beaton</cp:lastModifiedBy>
  <cp:lastPrinted>2025-08-12T04:11:09Z</cp:lastPrinted>
  <dcterms:created xsi:type="dcterms:W3CDTF">2024-11-01T02:56:22Z</dcterms:created>
  <dcterms:modified xsi:type="dcterms:W3CDTF">2026-04-14T22:18:42Z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0x010100E5DBE7009EDD284ABEAAE23C2493E612</vt:lpwstr>
  </property>
</Properties>
</file>